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① 陸上部\全道中学申込関係\R5全道新人\"/>
    </mc:Choice>
  </mc:AlternateContent>
  <bookViews>
    <workbookView xWindow="30690" yWindow="-105" windowWidth="20715" windowHeight="13275" tabRatio="589"/>
  </bookViews>
  <sheets>
    <sheet name="注意事項" sheetId="15" r:id="rId1"/>
    <sheet name="①申込" sheetId="23" r:id="rId2"/>
    <sheet name="②四種" sheetId="19" r:id="rId3"/>
    <sheet name="③プロ等申込" sheetId="4" r:id="rId4"/>
    <sheet name="全集約" sheetId="9" r:id="rId5"/>
  </sheets>
  <definedNames>
    <definedName name="_xlnm._FilterDatabase" localSheetId="4" hidden="1">全集約!$BY$5:$BY$28</definedName>
    <definedName name="_xlnm.Print_Area" localSheetId="1">①申込!$B$1:$S$54</definedName>
    <definedName name="_xlnm.Print_Area" localSheetId="2">②四種!$B$12:$M$44</definedName>
    <definedName name="_xlnm.Print_Area" localSheetId="3">③プロ等申込!$A$1:$K$38</definedName>
    <definedName name="_xlnm.Print_Titles" localSheetId="1">①申込!$1:$1</definedName>
    <definedName name="Z_E5A29513_AF19_4198_AFD1_5EC9C2566FB3_.wvu.Cols" localSheetId="4" hidden="1">全集約!$E:$E,全集約!$M:$M,全集約!#REF!,全集約!$R:$R,全集約!$V:$V,全集約!#REF!,全集約!#REF!</definedName>
    <definedName name="Z_E5A29513_AF19_4198_AFD1_5EC9C2566FB3_.wvu.FilterData" localSheetId="4" hidden="1">全集約!$BY$5:$BY$28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5" i="9" l="1"/>
  <c r="Z6" i="9"/>
  <c r="Z7" i="9"/>
  <c r="Z8" i="9"/>
  <c r="Z9" i="9"/>
  <c r="Z10" i="9"/>
  <c r="Z11" i="9"/>
  <c r="Z12" i="9"/>
  <c r="Z13" i="9"/>
  <c r="Z14" i="9"/>
  <c r="Z15" i="9"/>
  <c r="Z16" i="9"/>
  <c r="Z17" i="9"/>
  <c r="Z18" i="9"/>
  <c r="Z19" i="9"/>
  <c r="Z20" i="9"/>
  <c r="Z21" i="9"/>
  <c r="Z22" i="9"/>
  <c r="Z23" i="9"/>
  <c r="Z24" i="9"/>
  <c r="Z25" i="9"/>
  <c r="Z26" i="9"/>
  <c r="Z27" i="9"/>
  <c r="Z28" i="9"/>
  <c r="Z29" i="9"/>
  <c r="Z30" i="9"/>
  <c r="Z31" i="9"/>
  <c r="Z32" i="9"/>
  <c r="Z33" i="9"/>
  <c r="Z34" i="9"/>
  <c r="Z35" i="9"/>
  <c r="Z36" i="9"/>
  <c r="Z37" i="9"/>
  <c r="Z38" i="9"/>
  <c r="Z39" i="9"/>
  <c r="Z40" i="9"/>
  <c r="Z41" i="9"/>
  <c r="Z42" i="9"/>
  <c r="Z43" i="9"/>
  <c r="Z44" i="9"/>
  <c r="Z45" i="9"/>
  <c r="Z46" i="9"/>
  <c r="Z47" i="9"/>
  <c r="Z48" i="9"/>
  <c r="Z49" i="9"/>
  <c r="Z50" i="9"/>
  <c r="Z51" i="9"/>
  <c r="Z52" i="9"/>
  <c r="Z53" i="9"/>
  <c r="Z54" i="9"/>
  <c r="Z4" i="9"/>
  <c r="S4" i="9"/>
  <c r="O5" i="9"/>
  <c r="P5" i="9" s="1"/>
  <c r="Q5" i="9"/>
  <c r="R5" i="9"/>
  <c r="S5" i="9"/>
  <c r="T5" i="9" s="1"/>
  <c r="U5" i="9"/>
  <c r="V5" i="9"/>
  <c r="W5" i="9"/>
  <c r="O6" i="9"/>
  <c r="P6" i="9" s="1"/>
  <c r="Q6" i="9"/>
  <c r="R6" i="9"/>
  <c r="S6" i="9"/>
  <c r="T6" i="9" s="1"/>
  <c r="U6" i="9"/>
  <c r="V6" i="9"/>
  <c r="W6" i="9"/>
  <c r="O7" i="9"/>
  <c r="P7" i="9" s="1"/>
  <c r="Q7" i="9"/>
  <c r="R7" i="9"/>
  <c r="S7" i="9"/>
  <c r="T7" i="9" s="1"/>
  <c r="U7" i="9"/>
  <c r="V7" i="9"/>
  <c r="W7" i="9"/>
  <c r="Q8" i="9"/>
  <c r="R8" i="9"/>
  <c r="S8" i="9"/>
  <c r="T8" i="9" s="1"/>
  <c r="U8" i="9"/>
  <c r="V8" i="9"/>
  <c r="W8" i="9"/>
  <c r="O9" i="9"/>
  <c r="P9" i="9" s="1"/>
  <c r="Q9" i="9"/>
  <c r="R9" i="9"/>
  <c r="S9" i="9"/>
  <c r="T9" i="9" s="1"/>
  <c r="U9" i="9"/>
  <c r="V9" i="9"/>
  <c r="W9" i="9"/>
  <c r="O10" i="9"/>
  <c r="P10" i="9" s="1"/>
  <c r="Q10" i="9"/>
  <c r="R10" i="9"/>
  <c r="S10" i="9"/>
  <c r="T10" i="9" s="1"/>
  <c r="U10" i="9"/>
  <c r="V10" i="9"/>
  <c r="W10" i="9"/>
  <c r="O11" i="9"/>
  <c r="P11" i="9" s="1"/>
  <c r="Q11" i="9"/>
  <c r="R11" i="9"/>
  <c r="S11" i="9"/>
  <c r="T11" i="9" s="1"/>
  <c r="U11" i="9"/>
  <c r="V11" i="9"/>
  <c r="W11" i="9"/>
  <c r="O12" i="9"/>
  <c r="P12" i="9" s="1"/>
  <c r="Q12" i="9"/>
  <c r="R12" i="9"/>
  <c r="S12" i="9"/>
  <c r="T12" i="9" s="1"/>
  <c r="U12" i="9"/>
  <c r="V12" i="9"/>
  <c r="W12" i="9"/>
  <c r="O13" i="9"/>
  <c r="P13" i="9" s="1"/>
  <c r="Q13" i="9"/>
  <c r="R13" i="9"/>
  <c r="S13" i="9"/>
  <c r="T13" i="9" s="1"/>
  <c r="U13" i="9"/>
  <c r="V13" i="9"/>
  <c r="W13" i="9"/>
  <c r="O14" i="9"/>
  <c r="P14" i="9" s="1"/>
  <c r="Q14" i="9"/>
  <c r="R14" i="9"/>
  <c r="S14" i="9"/>
  <c r="T14" i="9" s="1"/>
  <c r="U14" i="9"/>
  <c r="V14" i="9"/>
  <c r="W14" i="9"/>
  <c r="O15" i="9"/>
  <c r="P15" i="9" s="1"/>
  <c r="Q15" i="9"/>
  <c r="R15" i="9"/>
  <c r="S15" i="9"/>
  <c r="T15" i="9" s="1"/>
  <c r="U15" i="9"/>
  <c r="V15" i="9"/>
  <c r="W15" i="9"/>
  <c r="O16" i="9"/>
  <c r="P16" i="9" s="1"/>
  <c r="Q16" i="9"/>
  <c r="R16" i="9"/>
  <c r="S16" i="9"/>
  <c r="T16" i="9" s="1"/>
  <c r="U16" i="9"/>
  <c r="V16" i="9"/>
  <c r="W16" i="9"/>
  <c r="O17" i="9"/>
  <c r="P17" i="9" s="1"/>
  <c r="Q17" i="9"/>
  <c r="R17" i="9"/>
  <c r="S17" i="9"/>
  <c r="T17" i="9" s="1"/>
  <c r="U17" i="9"/>
  <c r="V17" i="9"/>
  <c r="W17" i="9"/>
  <c r="O18" i="9"/>
  <c r="P18" i="9" s="1"/>
  <c r="Q18" i="9"/>
  <c r="R18" i="9"/>
  <c r="S18" i="9"/>
  <c r="T18" i="9" s="1"/>
  <c r="U18" i="9"/>
  <c r="V18" i="9"/>
  <c r="W18" i="9"/>
  <c r="O19" i="9"/>
  <c r="P19" i="9" s="1"/>
  <c r="Q19" i="9"/>
  <c r="R19" i="9"/>
  <c r="S19" i="9"/>
  <c r="T19" i="9" s="1"/>
  <c r="U19" i="9"/>
  <c r="V19" i="9"/>
  <c r="W19" i="9"/>
  <c r="O20" i="9"/>
  <c r="P20" i="9" s="1"/>
  <c r="Q20" i="9"/>
  <c r="R20" i="9"/>
  <c r="S20" i="9"/>
  <c r="T20" i="9" s="1"/>
  <c r="U20" i="9"/>
  <c r="V20" i="9"/>
  <c r="W20" i="9"/>
  <c r="O21" i="9"/>
  <c r="P21" i="9" s="1"/>
  <c r="Q21" i="9"/>
  <c r="R21" i="9"/>
  <c r="S21" i="9"/>
  <c r="T21" i="9" s="1"/>
  <c r="U21" i="9"/>
  <c r="V21" i="9"/>
  <c r="W21" i="9"/>
  <c r="O22" i="9"/>
  <c r="P22" i="9" s="1"/>
  <c r="Q22" i="9"/>
  <c r="R22" i="9"/>
  <c r="S22" i="9"/>
  <c r="T22" i="9" s="1"/>
  <c r="U22" i="9"/>
  <c r="V22" i="9"/>
  <c r="W22" i="9"/>
  <c r="O23" i="9"/>
  <c r="P23" i="9" s="1"/>
  <c r="Q23" i="9"/>
  <c r="R23" i="9"/>
  <c r="S23" i="9"/>
  <c r="T23" i="9" s="1"/>
  <c r="U23" i="9"/>
  <c r="V23" i="9"/>
  <c r="W23" i="9"/>
  <c r="O24" i="9"/>
  <c r="P24" i="9" s="1"/>
  <c r="Q24" i="9"/>
  <c r="R24" i="9"/>
  <c r="S24" i="9"/>
  <c r="T24" i="9" s="1"/>
  <c r="U24" i="9"/>
  <c r="V24" i="9"/>
  <c r="W24" i="9"/>
  <c r="O25" i="9"/>
  <c r="P25" i="9" s="1"/>
  <c r="Q25" i="9"/>
  <c r="R25" i="9"/>
  <c r="S25" i="9"/>
  <c r="T25" i="9" s="1"/>
  <c r="U25" i="9"/>
  <c r="V25" i="9"/>
  <c r="W25" i="9"/>
  <c r="O26" i="9"/>
  <c r="P26" i="9" s="1"/>
  <c r="Q26" i="9"/>
  <c r="R26" i="9"/>
  <c r="S26" i="9"/>
  <c r="T26" i="9" s="1"/>
  <c r="U26" i="9"/>
  <c r="V26" i="9"/>
  <c r="W26" i="9"/>
  <c r="O27" i="9"/>
  <c r="P27" i="9" s="1"/>
  <c r="Q27" i="9"/>
  <c r="R27" i="9"/>
  <c r="S27" i="9"/>
  <c r="T27" i="9" s="1"/>
  <c r="U27" i="9"/>
  <c r="V27" i="9"/>
  <c r="W27" i="9"/>
  <c r="O28" i="9"/>
  <c r="P28" i="9" s="1"/>
  <c r="Q28" i="9"/>
  <c r="R28" i="9"/>
  <c r="S28" i="9"/>
  <c r="T28" i="9" s="1"/>
  <c r="U28" i="9"/>
  <c r="V28" i="9"/>
  <c r="W28" i="9"/>
  <c r="O29" i="9"/>
  <c r="P29" i="9" s="1"/>
  <c r="Q29" i="9"/>
  <c r="R29" i="9"/>
  <c r="S29" i="9"/>
  <c r="T29" i="9" s="1"/>
  <c r="U29" i="9"/>
  <c r="V29" i="9"/>
  <c r="W29" i="9"/>
  <c r="O30" i="9"/>
  <c r="P30" i="9" s="1"/>
  <c r="Q30" i="9"/>
  <c r="R30" i="9"/>
  <c r="S30" i="9"/>
  <c r="T30" i="9" s="1"/>
  <c r="U30" i="9"/>
  <c r="V30" i="9"/>
  <c r="W30" i="9"/>
  <c r="O31" i="9"/>
  <c r="P31" i="9" s="1"/>
  <c r="Q31" i="9"/>
  <c r="R31" i="9"/>
  <c r="S31" i="9"/>
  <c r="T31" i="9" s="1"/>
  <c r="U31" i="9"/>
  <c r="V31" i="9"/>
  <c r="W31" i="9"/>
  <c r="O32" i="9"/>
  <c r="P32" i="9" s="1"/>
  <c r="Q32" i="9"/>
  <c r="R32" i="9"/>
  <c r="S32" i="9"/>
  <c r="T32" i="9" s="1"/>
  <c r="U32" i="9"/>
  <c r="V32" i="9"/>
  <c r="W32" i="9"/>
  <c r="O33" i="9"/>
  <c r="P33" i="9" s="1"/>
  <c r="Q33" i="9"/>
  <c r="R33" i="9"/>
  <c r="S33" i="9"/>
  <c r="T33" i="9" s="1"/>
  <c r="U33" i="9"/>
  <c r="V33" i="9"/>
  <c r="W33" i="9"/>
  <c r="O34" i="9"/>
  <c r="P34" i="9" s="1"/>
  <c r="Q34" i="9"/>
  <c r="R34" i="9"/>
  <c r="S34" i="9"/>
  <c r="T34" i="9" s="1"/>
  <c r="U34" i="9"/>
  <c r="V34" i="9"/>
  <c r="W34" i="9"/>
  <c r="O35" i="9"/>
  <c r="P35" i="9" s="1"/>
  <c r="Q35" i="9"/>
  <c r="R35" i="9"/>
  <c r="S35" i="9"/>
  <c r="T35" i="9" s="1"/>
  <c r="U35" i="9"/>
  <c r="V35" i="9"/>
  <c r="W35" i="9"/>
  <c r="O36" i="9"/>
  <c r="P36" i="9" s="1"/>
  <c r="Q36" i="9"/>
  <c r="R36" i="9"/>
  <c r="S36" i="9"/>
  <c r="T36" i="9" s="1"/>
  <c r="U36" i="9"/>
  <c r="V36" i="9"/>
  <c r="W36" i="9"/>
  <c r="O37" i="9"/>
  <c r="P37" i="9" s="1"/>
  <c r="Q37" i="9"/>
  <c r="R37" i="9"/>
  <c r="S37" i="9"/>
  <c r="T37" i="9" s="1"/>
  <c r="U37" i="9"/>
  <c r="V37" i="9"/>
  <c r="W37" i="9"/>
  <c r="O38" i="9"/>
  <c r="P38" i="9" s="1"/>
  <c r="Q38" i="9"/>
  <c r="R38" i="9"/>
  <c r="S38" i="9"/>
  <c r="T38" i="9" s="1"/>
  <c r="U38" i="9"/>
  <c r="V38" i="9"/>
  <c r="W38" i="9"/>
  <c r="O39" i="9"/>
  <c r="P39" i="9" s="1"/>
  <c r="Q39" i="9"/>
  <c r="R39" i="9"/>
  <c r="S39" i="9"/>
  <c r="T39" i="9" s="1"/>
  <c r="U39" i="9"/>
  <c r="V39" i="9"/>
  <c r="W39" i="9"/>
  <c r="O40" i="9"/>
  <c r="P40" i="9" s="1"/>
  <c r="Q40" i="9"/>
  <c r="R40" i="9"/>
  <c r="S40" i="9"/>
  <c r="T40" i="9" s="1"/>
  <c r="U40" i="9"/>
  <c r="V40" i="9"/>
  <c r="W40" i="9"/>
  <c r="O41" i="9"/>
  <c r="P41" i="9" s="1"/>
  <c r="Q41" i="9"/>
  <c r="R41" i="9"/>
  <c r="S41" i="9"/>
  <c r="T41" i="9" s="1"/>
  <c r="U41" i="9"/>
  <c r="V41" i="9"/>
  <c r="W41" i="9"/>
  <c r="O42" i="9"/>
  <c r="P42" i="9" s="1"/>
  <c r="Q42" i="9"/>
  <c r="R42" i="9"/>
  <c r="S42" i="9"/>
  <c r="T42" i="9" s="1"/>
  <c r="U42" i="9"/>
  <c r="V42" i="9"/>
  <c r="W42" i="9"/>
  <c r="O43" i="9"/>
  <c r="P43" i="9" s="1"/>
  <c r="Q43" i="9"/>
  <c r="R43" i="9"/>
  <c r="S43" i="9"/>
  <c r="T43" i="9" s="1"/>
  <c r="U43" i="9"/>
  <c r="V43" i="9"/>
  <c r="W43" i="9"/>
  <c r="O44" i="9"/>
  <c r="P44" i="9" s="1"/>
  <c r="Q44" i="9"/>
  <c r="R44" i="9"/>
  <c r="S44" i="9"/>
  <c r="T44" i="9" s="1"/>
  <c r="U44" i="9"/>
  <c r="V44" i="9"/>
  <c r="W44" i="9"/>
  <c r="O45" i="9"/>
  <c r="P45" i="9" s="1"/>
  <c r="Q45" i="9"/>
  <c r="R45" i="9"/>
  <c r="S45" i="9"/>
  <c r="T45" i="9" s="1"/>
  <c r="U45" i="9"/>
  <c r="V45" i="9"/>
  <c r="W45" i="9"/>
  <c r="O46" i="9"/>
  <c r="P46" i="9" s="1"/>
  <c r="Q46" i="9"/>
  <c r="R46" i="9"/>
  <c r="S46" i="9"/>
  <c r="T46" i="9" s="1"/>
  <c r="U46" i="9"/>
  <c r="V46" i="9"/>
  <c r="W46" i="9"/>
  <c r="O47" i="9"/>
  <c r="P47" i="9" s="1"/>
  <c r="Q47" i="9"/>
  <c r="R47" i="9"/>
  <c r="S47" i="9"/>
  <c r="T47" i="9" s="1"/>
  <c r="U47" i="9"/>
  <c r="V47" i="9"/>
  <c r="W47" i="9"/>
  <c r="O48" i="9"/>
  <c r="P48" i="9" s="1"/>
  <c r="Q48" i="9"/>
  <c r="R48" i="9"/>
  <c r="S48" i="9"/>
  <c r="T48" i="9" s="1"/>
  <c r="U48" i="9"/>
  <c r="V48" i="9"/>
  <c r="W48" i="9"/>
  <c r="O49" i="9"/>
  <c r="P49" i="9" s="1"/>
  <c r="Q49" i="9"/>
  <c r="R49" i="9"/>
  <c r="S49" i="9"/>
  <c r="T49" i="9" s="1"/>
  <c r="U49" i="9"/>
  <c r="V49" i="9"/>
  <c r="W49" i="9"/>
  <c r="O50" i="9"/>
  <c r="P50" i="9" s="1"/>
  <c r="Q50" i="9"/>
  <c r="R50" i="9"/>
  <c r="S50" i="9"/>
  <c r="T50" i="9" s="1"/>
  <c r="U50" i="9"/>
  <c r="V50" i="9"/>
  <c r="W50" i="9"/>
  <c r="O51" i="9"/>
  <c r="P51" i="9" s="1"/>
  <c r="Q51" i="9"/>
  <c r="R51" i="9"/>
  <c r="S51" i="9"/>
  <c r="T51" i="9" s="1"/>
  <c r="U51" i="9"/>
  <c r="V51" i="9"/>
  <c r="W51" i="9"/>
  <c r="O52" i="9"/>
  <c r="P52" i="9" s="1"/>
  <c r="Q52" i="9"/>
  <c r="R52" i="9"/>
  <c r="S52" i="9"/>
  <c r="T52" i="9" s="1"/>
  <c r="U52" i="9"/>
  <c r="V52" i="9"/>
  <c r="W52" i="9"/>
  <c r="O53" i="9"/>
  <c r="P53" i="9" s="1"/>
  <c r="Q53" i="9"/>
  <c r="R53" i="9"/>
  <c r="S53" i="9"/>
  <c r="T53" i="9" s="1"/>
  <c r="U53" i="9"/>
  <c r="V53" i="9"/>
  <c r="W53" i="9"/>
  <c r="O54" i="9"/>
  <c r="P54" i="9" s="1"/>
  <c r="Q54" i="9"/>
  <c r="R54" i="9"/>
  <c r="S54" i="9"/>
  <c r="T54" i="9" s="1"/>
  <c r="U54" i="9"/>
  <c r="V54" i="9"/>
  <c r="W54" i="9"/>
  <c r="W4" i="9"/>
  <c r="O4" i="9"/>
  <c r="B2" i="15" l="1"/>
  <c r="E6" i="23"/>
  <c r="E4" i="4" s="1"/>
  <c r="B6" i="23"/>
  <c r="E9" i="4"/>
  <c r="E8" i="4"/>
  <c r="E6" i="4"/>
  <c r="E5" i="4"/>
  <c r="B56" i="23"/>
  <c r="B1" i="4"/>
  <c r="BP5" i="9" l="1"/>
  <c r="BQ5" i="9" s="1"/>
  <c r="BP6" i="9"/>
  <c r="BQ6" i="9" s="1"/>
  <c r="BP4" i="9"/>
  <c r="BT4" i="9" s="1"/>
  <c r="BA4" i="9"/>
  <c r="AL4" i="9"/>
  <c r="AK4" i="9"/>
  <c r="AH4" i="9"/>
  <c r="AF4" i="9"/>
  <c r="AE4" i="9"/>
  <c r="AC4" i="9"/>
  <c r="O46" i="23"/>
  <c r="N46" i="23"/>
  <c r="L46" i="23"/>
  <c r="P48" i="23"/>
  <c r="AN4" i="9" s="1"/>
  <c r="P47" i="23"/>
  <c r="AJ4" i="9" s="1"/>
  <c r="O48" i="23"/>
  <c r="AM4" i="9" s="1"/>
  <c r="L47" i="23"/>
  <c r="N48" i="23"/>
  <c r="L48" i="23" s="1"/>
  <c r="N47" i="23"/>
  <c r="O58" i="23"/>
  <c r="J58" i="23"/>
  <c r="L58" i="23"/>
  <c r="G58" i="23"/>
  <c r="B58" i="23"/>
  <c r="V77" i="23"/>
  <c r="A76" i="23"/>
  <c r="A77" i="23"/>
  <c r="A78" i="23"/>
  <c r="A79" i="23"/>
  <c r="A80" i="23"/>
  <c r="A81" i="23"/>
  <c r="A82" i="23"/>
  <c r="A83" i="23"/>
  <c r="A84" i="23"/>
  <c r="A75" i="23"/>
  <c r="A63" i="23"/>
  <c r="A64" i="23"/>
  <c r="A65" i="23"/>
  <c r="A66" i="23"/>
  <c r="A67" i="23"/>
  <c r="A68" i="23"/>
  <c r="A69" i="23"/>
  <c r="A70" i="23"/>
  <c r="A71" i="23"/>
  <c r="A62" i="23"/>
  <c r="BU4" i="9" l="1"/>
  <c r="BS4" i="9"/>
  <c r="AG4" i="9"/>
  <c r="O47" i="23"/>
  <c r="AI4" i="9" s="1"/>
  <c r="BV4" i="9"/>
  <c r="BT6" i="9"/>
  <c r="BT5" i="9"/>
  <c r="BS5" i="9"/>
  <c r="BS6" i="9"/>
  <c r="BV5" i="9"/>
  <c r="BR5" i="9"/>
  <c r="BV6" i="9"/>
  <c r="BR6" i="9"/>
  <c r="BU5" i="9"/>
  <c r="BU6" i="9"/>
  <c r="BR4" i="9"/>
  <c r="P49" i="23" l="1"/>
  <c r="R47" i="23"/>
  <c r="W84" i="23"/>
  <c r="V84" i="23"/>
  <c r="U84" i="23"/>
  <c r="W83" i="23"/>
  <c r="V83" i="23"/>
  <c r="U83" i="23"/>
  <c r="W82" i="23"/>
  <c r="V82" i="23"/>
  <c r="U82" i="23"/>
  <c r="W81" i="23"/>
  <c r="V81" i="23"/>
  <c r="U81" i="23"/>
  <c r="W80" i="23"/>
  <c r="V80" i="23"/>
  <c r="U80" i="23"/>
  <c r="W79" i="23"/>
  <c r="V79" i="23"/>
  <c r="U79" i="23"/>
  <c r="W78" i="23"/>
  <c r="V78" i="23"/>
  <c r="U78" i="23"/>
  <c r="W77" i="23"/>
  <c r="U77" i="23"/>
  <c r="W76" i="23"/>
  <c r="V76" i="23"/>
  <c r="U76" i="23"/>
  <c r="W75" i="23"/>
  <c r="V75" i="23"/>
  <c r="U75" i="23"/>
  <c r="W71" i="23"/>
  <c r="V71" i="23"/>
  <c r="U71" i="23"/>
  <c r="W70" i="23"/>
  <c r="V70" i="23"/>
  <c r="U70" i="23"/>
  <c r="W69" i="23"/>
  <c r="V69" i="23"/>
  <c r="U69" i="23"/>
  <c r="W68" i="23"/>
  <c r="V68" i="23"/>
  <c r="U68" i="23"/>
  <c r="W67" i="23"/>
  <c r="V67" i="23"/>
  <c r="U67" i="23"/>
  <c r="W66" i="23"/>
  <c r="V66" i="23"/>
  <c r="U66" i="23"/>
  <c r="W65" i="23"/>
  <c r="V65" i="23"/>
  <c r="U65" i="23"/>
  <c r="W64" i="23"/>
  <c r="V64" i="23"/>
  <c r="U64" i="23"/>
  <c r="W63" i="23"/>
  <c r="V63" i="23"/>
  <c r="U63" i="23"/>
  <c r="W62" i="23"/>
  <c r="V62" i="23"/>
  <c r="U62" i="23"/>
  <c r="U30" i="23"/>
  <c r="V30" i="23"/>
  <c r="W30" i="23"/>
  <c r="U31" i="23"/>
  <c r="V31" i="23"/>
  <c r="W31" i="23"/>
  <c r="U32" i="23"/>
  <c r="V32" i="23"/>
  <c r="W32" i="23"/>
  <c r="U33" i="23"/>
  <c r="V33" i="23"/>
  <c r="W33" i="23"/>
  <c r="U34" i="23"/>
  <c r="V34" i="23"/>
  <c r="W34" i="23"/>
  <c r="U35" i="23"/>
  <c r="V35" i="23"/>
  <c r="W35" i="23"/>
  <c r="U36" i="23"/>
  <c r="V36" i="23"/>
  <c r="W36" i="23"/>
  <c r="U37" i="23"/>
  <c r="V37" i="23"/>
  <c r="W37" i="23"/>
  <c r="U38" i="23"/>
  <c r="V38" i="23"/>
  <c r="W38" i="23"/>
  <c r="U39" i="23"/>
  <c r="V39" i="23"/>
  <c r="W39" i="23"/>
  <c r="U40" i="23"/>
  <c r="V40" i="23"/>
  <c r="W40" i="23"/>
  <c r="U41" i="23"/>
  <c r="V41" i="23"/>
  <c r="W41" i="23"/>
  <c r="U42" i="23"/>
  <c r="V42" i="23"/>
  <c r="W42" i="23"/>
  <c r="U43" i="23"/>
  <c r="V43" i="23"/>
  <c r="W43" i="23"/>
  <c r="V29" i="23"/>
  <c r="U29" i="23"/>
  <c r="W29" i="23" l="1"/>
  <c r="U12" i="23"/>
  <c r="V12" i="23"/>
  <c r="W12" i="23"/>
  <c r="U13" i="23"/>
  <c r="V13" i="23"/>
  <c r="W13" i="23"/>
  <c r="U14" i="23"/>
  <c r="V14" i="23"/>
  <c r="W14" i="23"/>
  <c r="U15" i="23"/>
  <c r="O8" i="9" s="1"/>
  <c r="P8" i="9" s="1"/>
  <c r="V15" i="23"/>
  <c r="W15" i="23"/>
  <c r="U16" i="23"/>
  <c r="V16" i="23"/>
  <c r="W16" i="23"/>
  <c r="U17" i="23"/>
  <c r="V17" i="23"/>
  <c r="W17" i="23"/>
  <c r="U18" i="23"/>
  <c r="V18" i="23"/>
  <c r="W18" i="23"/>
  <c r="U19" i="23"/>
  <c r="V19" i="23"/>
  <c r="W19" i="23"/>
  <c r="U20" i="23"/>
  <c r="V20" i="23"/>
  <c r="W20" i="23"/>
  <c r="U21" i="23"/>
  <c r="V21" i="23"/>
  <c r="W21" i="23"/>
  <c r="U22" i="23"/>
  <c r="V22" i="23"/>
  <c r="W22" i="23"/>
  <c r="U23" i="23"/>
  <c r="V23" i="23"/>
  <c r="W23" i="23"/>
  <c r="U24" i="23"/>
  <c r="V24" i="23"/>
  <c r="W24" i="23"/>
  <c r="U25" i="23"/>
  <c r="V25" i="23"/>
  <c r="W25" i="23"/>
  <c r="W11" i="23"/>
  <c r="U11" i="23"/>
  <c r="A30" i="23" l="1"/>
  <c r="A31" i="23"/>
  <c r="A32" i="23"/>
  <c r="A33" i="23"/>
  <c r="A34" i="23"/>
  <c r="A35" i="23"/>
  <c r="A36" i="23"/>
  <c r="A37" i="23"/>
  <c r="A38" i="23"/>
  <c r="A39" i="23"/>
  <c r="A40" i="23"/>
  <c r="A41" i="23"/>
  <c r="A42" i="23"/>
  <c r="A43" i="23"/>
  <c r="A29" i="23"/>
  <c r="A12" i="23"/>
  <c r="A13" i="23"/>
  <c r="A14" i="23"/>
  <c r="A15" i="23"/>
  <c r="A16" i="23"/>
  <c r="A17" i="23"/>
  <c r="A18" i="23"/>
  <c r="A19" i="23"/>
  <c r="A20" i="23"/>
  <c r="A21" i="23"/>
  <c r="A22" i="23"/>
  <c r="A23" i="23"/>
  <c r="A24" i="23"/>
  <c r="A25" i="23"/>
  <c r="A11" i="23"/>
  <c r="L54" i="9" l="1"/>
  <c r="G43" i="9"/>
  <c r="H44" i="9"/>
  <c r="K45" i="9"/>
  <c r="X45" i="9"/>
  <c r="Y45" i="9" s="1"/>
  <c r="L46" i="9"/>
  <c r="G47" i="9"/>
  <c r="H48" i="9"/>
  <c r="K49" i="9"/>
  <c r="K50" i="9"/>
  <c r="X50" i="9"/>
  <c r="Y50" i="9" s="1"/>
  <c r="L51" i="9"/>
  <c r="G52" i="9"/>
  <c r="H53" i="9"/>
  <c r="L52" i="9"/>
  <c r="G54" i="9"/>
  <c r="H43" i="9"/>
  <c r="K44" i="9"/>
  <c r="X44" i="9"/>
  <c r="Y44" i="9" s="1"/>
  <c r="L45" i="9"/>
  <c r="G46" i="9"/>
  <c r="H47" i="9"/>
  <c r="K48" i="9"/>
  <c r="X48" i="9"/>
  <c r="Y48" i="9" s="1"/>
  <c r="L49" i="9"/>
  <c r="X49" i="9"/>
  <c r="Y49" i="9" s="1"/>
  <c r="L50" i="9"/>
  <c r="G51" i="9"/>
  <c r="H52" i="9"/>
  <c r="K53" i="9"/>
  <c r="X53" i="9"/>
  <c r="Y53" i="9" s="1"/>
  <c r="L43" i="9"/>
  <c r="G44" i="9"/>
  <c r="K46" i="9"/>
  <c r="X46" i="9"/>
  <c r="Y46" i="9" s="1"/>
  <c r="H49" i="9"/>
  <c r="K51" i="9"/>
  <c r="X51" i="9"/>
  <c r="Y51" i="9" s="1"/>
  <c r="G53" i="9"/>
  <c r="H54" i="9"/>
  <c r="K43" i="9"/>
  <c r="X43" i="9"/>
  <c r="Y43" i="9" s="1"/>
  <c r="L44" i="9"/>
  <c r="G45" i="9"/>
  <c r="H46" i="9"/>
  <c r="K47" i="9"/>
  <c r="X47" i="9"/>
  <c r="Y47" i="9" s="1"/>
  <c r="L48" i="9"/>
  <c r="G49" i="9"/>
  <c r="G50" i="9"/>
  <c r="H51" i="9"/>
  <c r="K52" i="9"/>
  <c r="X52" i="9"/>
  <c r="Y52" i="9" s="1"/>
  <c r="L53" i="9"/>
  <c r="K54" i="9"/>
  <c r="X54" i="9"/>
  <c r="Y54" i="9" s="1"/>
  <c r="H45" i="9"/>
  <c r="L47" i="9"/>
  <c r="G48" i="9"/>
  <c r="H50" i="9"/>
  <c r="X16" i="9"/>
  <c r="Y16" i="9" s="1"/>
  <c r="G5" i="9"/>
  <c r="H6" i="9"/>
  <c r="K7" i="9"/>
  <c r="K8" i="9"/>
  <c r="K9" i="9"/>
  <c r="X9" i="9"/>
  <c r="Y9" i="9" s="1"/>
  <c r="L10" i="9"/>
  <c r="X10" i="9"/>
  <c r="Y10" i="9" s="1"/>
  <c r="L11" i="9"/>
  <c r="G12" i="9"/>
  <c r="H13" i="9"/>
  <c r="K14" i="9"/>
  <c r="G15" i="9"/>
  <c r="K16" i="9"/>
  <c r="G17" i="9"/>
  <c r="H18" i="9"/>
  <c r="X18" i="9"/>
  <c r="Y18" i="9" s="1"/>
  <c r="L19" i="9"/>
  <c r="H20" i="9"/>
  <c r="L21" i="9"/>
  <c r="G22" i="9"/>
  <c r="H23" i="9"/>
  <c r="K24" i="9"/>
  <c r="X24" i="9"/>
  <c r="Y24" i="9" s="1"/>
  <c r="L25" i="9"/>
  <c r="X20" i="9"/>
  <c r="Y20" i="9" s="1"/>
  <c r="H5" i="9"/>
  <c r="K6" i="9"/>
  <c r="X6" i="9"/>
  <c r="Y6" i="9" s="1"/>
  <c r="L7" i="9"/>
  <c r="X7" i="9"/>
  <c r="Y7" i="9" s="1"/>
  <c r="L8" i="9"/>
  <c r="X8" i="9"/>
  <c r="Y8" i="9" s="1"/>
  <c r="L9" i="9"/>
  <c r="G10" i="9"/>
  <c r="G11" i="9"/>
  <c r="H12" i="9"/>
  <c r="K13" i="9"/>
  <c r="X13" i="9"/>
  <c r="Y13" i="9" s="1"/>
  <c r="L14" i="9"/>
  <c r="H15" i="9"/>
  <c r="X15" i="9"/>
  <c r="Y15" i="9" s="1"/>
  <c r="L16" i="9"/>
  <c r="H17" i="9"/>
  <c r="K18" i="9"/>
  <c r="G19" i="9"/>
  <c r="K20" i="9"/>
  <c r="G21" i="9"/>
  <c r="H22" i="9"/>
  <c r="K23" i="9"/>
  <c r="X23" i="9"/>
  <c r="Y23" i="9" s="1"/>
  <c r="L24" i="9"/>
  <c r="G25" i="9"/>
  <c r="H26" i="9"/>
  <c r="K5" i="9"/>
  <c r="X5" i="9"/>
  <c r="Y5" i="9" s="1"/>
  <c r="L6" i="9"/>
  <c r="G7" i="9"/>
  <c r="G8" i="9"/>
  <c r="G9" i="9"/>
  <c r="H10" i="9"/>
  <c r="H11" i="9"/>
  <c r="K12" i="9"/>
  <c r="X12" i="9"/>
  <c r="Y12" i="9" s="1"/>
  <c r="L13" i="9"/>
  <c r="G14" i="9"/>
  <c r="K15" i="9"/>
  <c r="G16" i="9"/>
  <c r="K17" i="9"/>
  <c r="X17" i="9"/>
  <c r="Y17" i="9" s="1"/>
  <c r="L18" i="9"/>
  <c r="H19" i="9"/>
  <c r="X19" i="9"/>
  <c r="Y19" i="9" s="1"/>
  <c r="L20" i="9"/>
  <c r="H21" i="9"/>
  <c r="K22" i="9"/>
  <c r="X22" i="9"/>
  <c r="Y22" i="9" s="1"/>
  <c r="L23" i="9"/>
  <c r="G24" i="9"/>
  <c r="H25" i="9"/>
  <c r="K26" i="9"/>
  <c r="X26" i="9"/>
  <c r="Y26" i="9" s="1"/>
  <c r="L27" i="9"/>
  <c r="G28" i="9"/>
  <c r="H29" i="9"/>
  <c r="K30" i="9"/>
  <c r="X30" i="9"/>
  <c r="Y30" i="9" s="1"/>
  <c r="L31" i="9"/>
  <c r="G32" i="9"/>
  <c r="K33" i="9"/>
  <c r="X33" i="9"/>
  <c r="Y33" i="9" s="1"/>
  <c r="L34" i="9"/>
  <c r="H35" i="9"/>
  <c r="K36" i="9"/>
  <c r="G6" i="9"/>
  <c r="K10" i="9"/>
  <c r="G13" i="9"/>
  <c r="H16" i="9"/>
  <c r="K19" i="9"/>
  <c r="L22" i="9"/>
  <c r="K25" i="9"/>
  <c r="G26" i="9"/>
  <c r="K27" i="9"/>
  <c r="K28" i="9"/>
  <c r="K29" i="9"/>
  <c r="H30" i="9"/>
  <c r="H31" i="9"/>
  <c r="H32" i="9"/>
  <c r="H33" i="9"/>
  <c r="H34" i="9"/>
  <c r="K35" i="9"/>
  <c r="H36" i="9"/>
  <c r="G37" i="9"/>
  <c r="H38" i="9"/>
  <c r="L39" i="9"/>
  <c r="G40" i="9"/>
  <c r="K41" i="9"/>
  <c r="X41" i="9"/>
  <c r="Y41" i="9" s="1"/>
  <c r="L42" i="9"/>
  <c r="K38" i="9"/>
  <c r="G39" i="9"/>
  <c r="H7" i="9"/>
  <c r="K11" i="9"/>
  <c r="H14" i="9"/>
  <c r="X21" i="9"/>
  <c r="Y21" i="9" s="1"/>
  <c r="X25" i="9"/>
  <c r="Y25" i="9" s="1"/>
  <c r="G30" i="9"/>
  <c r="G36" i="9"/>
  <c r="L37" i="9"/>
  <c r="H9" i="9"/>
  <c r="X11" i="9"/>
  <c r="Y11" i="9" s="1"/>
  <c r="X14" i="9"/>
  <c r="Y14" i="9" s="1"/>
  <c r="G18" i="9"/>
  <c r="K21" i="9"/>
  <c r="H24" i="9"/>
  <c r="L26" i="9"/>
  <c r="L28" i="9"/>
  <c r="L29" i="9"/>
  <c r="L30" i="9"/>
  <c r="K31" i="9"/>
  <c r="K32" i="9"/>
  <c r="L33" i="9"/>
  <c r="K34" i="9"/>
  <c r="L35" i="9"/>
  <c r="L36" i="9"/>
  <c r="H37" i="9"/>
  <c r="H40" i="9"/>
  <c r="L41" i="9"/>
  <c r="G42" i="9"/>
  <c r="H27" i="9"/>
  <c r="G31" i="9"/>
  <c r="G35" i="9"/>
  <c r="K39" i="9"/>
  <c r="L5" i="9"/>
  <c r="H8" i="9"/>
  <c r="L12" i="9"/>
  <c r="L15" i="9"/>
  <c r="G20" i="9"/>
  <c r="G23" i="9"/>
  <c r="G27" i="9"/>
  <c r="X27" i="9"/>
  <c r="Y27" i="9" s="1"/>
  <c r="X28" i="9"/>
  <c r="Y28" i="9" s="1"/>
  <c r="X29" i="9"/>
  <c r="Y29" i="9" s="1"/>
  <c r="L32" i="9"/>
  <c r="X35" i="9"/>
  <c r="Y35" i="9" s="1"/>
  <c r="K37" i="9"/>
  <c r="X37" i="9"/>
  <c r="Y37" i="9" s="1"/>
  <c r="L38" i="9"/>
  <c r="H39" i="9"/>
  <c r="K40" i="9"/>
  <c r="G41" i="9"/>
  <c r="H42" i="9"/>
  <c r="L17" i="9"/>
  <c r="H28" i="9"/>
  <c r="G29" i="9"/>
  <c r="X31" i="9"/>
  <c r="Y31" i="9" s="1"/>
  <c r="G33" i="9"/>
  <c r="G34" i="9"/>
  <c r="G38" i="9"/>
  <c r="X39" i="9"/>
  <c r="Y39" i="9" s="1"/>
  <c r="H41" i="9"/>
  <c r="L40" i="9"/>
  <c r="K42" i="9"/>
  <c r="X36" i="9"/>
  <c r="Y36" i="9" s="1"/>
  <c r="X42" i="9"/>
  <c r="Y42" i="9" s="1"/>
  <c r="X38" i="9"/>
  <c r="Y38" i="9" s="1"/>
  <c r="X32" i="9"/>
  <c r="Y32" i="9" s="1"/>
  <c r="X40" i="9"/>
  <c r="Y40" i="9" s="1"/>
  <c r="X34" i="9"/>
  <c r="Y34" i="9" s="1"/>
  <c r="Q4" i="9"/>
  <c r="K4" i="9"/>
  <c r="V4" i="9"/>
  <c r="H4" i="9"/>
  <c r="G4" i="9"/>
  <c r="N4" i="9" s="1"/>
  <c r="U4" i="9"/>
  <c r="R4" i="9"/>
  <c r="L4" i="9"/>
  <c r="AD4" i="9"/>
  <c r="AB4" i="9"/>
  <c r="AA4" i="9" s="1"/>
  <c r="I44" i="9" l="1"/>
  <c r="J44" i="9" s="1"/>
  <c r="D49" i="9"/>
  <c r="N49" i="9"/>
  <c r="C49" i="9"/>
  <c r="I53" i="9"/>
  <c r="J53" i="9" s="1"/>
  <c r="D51" i="9"/>
  <c r="N51" i="9"/>
  <c r="C51" i="9"/>
  <c r="I54" i="9"/>
  <c r="J54" i="9" s="1"/>
  <c r="D52" i="9"/>
  <c r="C52" i="9"/>
  <c r="N52" i="9"/>
  <c r="I43" i="9"/>
  <c r="J43" i="9" s="1"/>
  <c r="I49" i="9"/>
  <c r="J49" i="9" s="1"/>
  <c r="I50" i="9"/>
  <c r="J50" i="9" s="1"/>
  <c r="D53" i="9"/>
  <c r="N53" i="9"/>
  <c r="C53" i="9"/>
  <c r="D44" i="9"/>
  <c r="C44" i="9"/>
  <c r="N44" i="9"/>
  <c r="I46" i="9"/>
  <c r="J46" i="9" s="1"/>
  <c r="C54" i="9"/>
  <c r="D54" i="9"/>
  <c r="N54" i="9"/>
  <c r="I47" i="9"/>
  <c r="J47" i="9" s="1"/>
  <c r="C43" i="9"/>
  <c r="N43" i="9"/>
  <c r="D43" i="9"/>
  <c r="D50" i="9"/>
  <c r="C50" i="9"/>
  <c r="N50" i="9"/>
  <c r="I45" i="9"/>
  <c r="J45" i="9" s="1"/>
  <c r="D46" i="9"/>
  <c r="C46" i="9"/>
  <c r="N46" i="9"/>
  <c r="D47" i="9"/>
  <c r="N47" i="9"/>
  <c r="C47" i="9"/>
  <c r="D48" i="9"/>
  <c r="C48" i="9"/>
  <c r="N48" i="9"/>
  <c r="D45" i="9"/>
  <c r="N45" i="9"/>
  <c r="C45" i="9"/>
  <c r="I48" i="9"/>
  <c r="J48" i="9" s="1"/>
  <c r="I51" i="9"/>
  <c r="J51" i="9" s="1"/>
  <c r="I52" i="9"/>
  <c r="J52" i="9" s="1"/>
  <c r="I14" i="9"/>
  <c r="J14" i="9" s="1"/>
  <c r="I18" i="9"/>
  <c r="J18" i="9" s="1"/>
  <c r="I41" i="9"/>
  <c r="J41" i="9" s="1"/>
  <c r="N27" i="9"/>
  <c r="D27" i="9"/>
  <c r="C27" i="9" s="1"/>
  <c r="N23" i="9"/>
  <c r="D23" i="9"/>
  <c r="C23" i="9" s="1"/>
  <c r="D35" i="9"/>
  <c r="C35" i="9" s="1"/>
  <c r="N35" i="9"/>
  <c r="I8" i="9"/>
  <c r="J8" i="9" s="1"/>
  <c r="D42" i="9"/>
  <c r="C42" i="9" s="1"/>
  <c r="N42" i="9"/>
  <c r="I42" i="9"/>
  <c r="J42" i="9" s="1"/>
  <c r="D40" i="9"/>
  <c r="C40" i="9" s="1"/>
  <c r="N40" i="9"/>
  <c r="D37" i="9"/>
  <c r="C37" i="9" s="1"/>
  <c r="N37" i="9"/>
  <c r="D6" i="9"/>
  <c r="C6" i="9" s="1"/>
  <c r="N6" i="9"/>
  <c r="D32" i="9"/>
  <c r="C32" i="9" s="1"/>
  <c r="N32" i="9"/>
  <c r="N14" i="9"/>
  <c r="D14" i="9"/>
  <c r="C14" i="9" s="1"/>
  <c r="D8" i="9"/>
  <c r="C8" i="9" s="1"/>
  <c r="N8" i="9"/>
  <c r="D25" i="9"/>
  <c r="C25" i="9" s="1"/>
  <c r="N25" i="9"/>
  <c r="N19" i="9"/>
  <c r="D19" i="9"/>
  <c r="C19" i="9" s="1"/>
  <c r="I11" i="9"/>
  <c r="J11" i="9" s="1"/>
  <c r="D22" i="9"/>
  <c r="C22" i="9" s="1"/>
  <c r="N22" i="9"/>
  <c r="I17" i="9"/>
  <c r="J17" i="9" s="1"/>
  <c r="I23" i="9"/>
  <c r="J23" i="9" s="1"/>
  <c r="D41" i="9"/>
  <c r="C41" i="9" s="1"/>
  <c r="N41" i="9"/>
  <c r="I36" i="9"/>
  <c r="J36" i="9" s="1"/>
  <c r="I34" i="9"/>
  <c r="J34" i="9" s="1"/>
  <c r="I30" i="9"/>
  <c r="J30" i="9" s="1"/>
  <c r="I26" i="9"/>
  <c r="J26" i="9" s="1"/>
  <c r="I38" i="9"/>
  <c r="J38" i="9" s="1"/>
  <c r="D39" i="9"/>
  <c r="C39" i="9" s="1"/>
  <c r="N39" i="9"/>
  <c r="I24" i="9"/>
  <c r="J24" i="9" s="1"/>
  <c r="I9" i="9"/>
  <c r="J9" i="9" s="1"/>
  <c r="N11" i="9"/>
  <c r="D11" i="9"/>
  <c r="C11" i="9" s="1"/>
  <c r="D17" i="9"/>
  <c r="C17" i="9" s="1"/>
  <c r="N17" i="9"/>
  <c r="I15" i="9"/>
  <c r="J15" i="9" s="1"/>
  <c r="I12" i="9"/>
  <c r="J12" i="9" s="1"/>
  <c r="I5" i="9"/>
  <c r="J5" i="9" s="1"/>
  <c r="D34" i="9"/>
  <c r="C34" i="9" s="1"/>
  <c r="N34" i="9"/>
  <c r="D29" i="9"/>
  <c r="C29" i="9" s="1"/>
  <c r="N29" i="9"/>
  <c r="N20" i="9"/>
  <c r="D20" i="9"/>
  <c r="C20" i="9" s="1"/>
  <c r="D31" i="9"/>
  <c r="C31" i="9" s="1"/>
  <c r="N31" i="9"/>
  <c r="I20" i="9"/>
  <c r="J20" i="9" s="1"/>
  <c r="I13" i="9"/>
  <c r="J13" i="9" s="1"/>
  <c r="D26" i="9"/>
  <c r="C26" i="9" s="1"/>
  <c r="N26" i="9"/>
  <c r="I28" i="9"/>
  <c r="J28" i="9" s="1"/>
  <c r="N24" i="9"/>
  <c r="D24" i="9"/>
  <c r="C24" i="9" s="1"/>
  <c r="I16" i="9"/>
  <c r="J16" i="9" s="1"/>
  <c r="I10" i="9"/>
  <c r="J10" i="9" s="1"/>
  <c r="D9" i="9"/>
  <c r="C9" i="9" s="1"/>
  <c r="N9" i="9"/>
  <c r="D7" i="9"/>
  <c r="C7" i="9" s="1"/>
  <c r="N7" i="9"/>
  <c r="I21" i="9"/>
  <c r="J21" i="9" s="1"/>
  <c r="N15" i="9"/>
  <c r="D15" i="9"/>
  <c r="C15" i="9" s="1"/>
  <c r="N12" i="9"/>
  <c r="D12" i="9"/>
  <c r="C12" i="9" s="1"/>
  <c r="N5" i="9"/>
  <c r="D5" i="9"/>
  <c r="C5" i="9" s="1"/>
  <c r="D38" i="9"/>
  <c r="C38" i="9" s="1"/>
  <c r="N38" i="9"/>
  <c r="D33" i="9"/>
  <c r="C33" i="9" s="1"/>
  <c r="N33" i="9"/>
  <c r="I35" i="9"/>
  <c r="J35" i="9" s="1"/>
  <c r="I33" i="9"/>
  <c r="J33" i="9" s="1"/>
  <c r="I31" i="9"/>
  <c r="J31" i="9" s="1"/>
  <c r="I29" i="9"/>
  <c r="J29" i="9" s="1"/>
  <c r="I39" i="9"/>
  <c r="J39" i="9" s="1"/>
  <c r="I27" i="9"/>
  <c r="J27" i="9" s="1"/>
  <c r="D18" i="9"/>
  <c r="C18" i="9" s="1"/>
  <c r="N18" i="9"/>
  <c r="I6" i="9"/>
  <c r="J6" i="9" s="1"/>
  <c r="D36" i="9"/>
  <c r="C36" i="9" s="1"/>
  <c r="N36" i="9"/>
  <c r="D30" i="9"/>
  <c r="C30" i="9" s="1"/>
  <c r="N30" i="9"/>
  <c r="I40" i="9"/>
  <c r="J40" i="9" s="1"/>
  <c r="I37" i="9"/>
  <c r="J37" i="9" s="1"/>
  <c r="N13" i="9"/>
  <c r="D13" i="9"/>
  <c r="C13" i="9" s="1"/>
  <c r="I7" i="9"/>
  <c r="J7" i="9" s="1"/>
  <c r="I32" i="9"/>
  <c r="J32" i="9" s="1"/>
  <c r="N28" i="9"/>
  <c r="D28" i="9"/>
  <c r="C28" i="9" s="1"/>
  <c r="N16" i="9"/>
  <c r="D16" i="9"/>
  <c r="C16" i="9" s="1"/>
  <c r="I25" i="9"/>
  <c r="J25" i="9" s="1"/>
  <c r="D21" i="9"/>
  <c r="C21" i="9" s="1"/>
  <c r="N21" i="9"/>
  <c r="I19" i="9"/>
  <c r="J19" i="9" s="1"/>
  <c r="D10" i="9"/>
  <c r="C10" i="9" s="1"/>
  <c r="N10" i="9"/>
  <c r="I22" i="9"/>
  <c r="J22" i="9" s="1"/>
  <c r="D4" i="9"/>
  <c r="BQ4" i="9"/>
  <c r="R48" i="23"/>
  <c r="AR4" i="9" l="1"/>
  <c r="V11" i="23"/>
  <c r="R49" i="23" l="1"/>
  <c r="BC7" i="9" l="1"/>
  <c r="BL7" i="9" s="1"/>
  <c r="BC6" i="9"/>
  <c r="BK6" i="9" s="1"/>
  <c r="BC5" i="9"/>
  <c r="BM5" i="9" s="1"/>
  <c r="BC4" i="9"/>
  <c r="BK4" i="9" s="1"/>
  <c r="BD4" i="9" l="1"/>
  <c r="BH4" i="9"/>
  <c r="BL4" i="9"/>
  <c r="BF5" i="9"/>
  <c r="BJ5" i="9"/>
  <c r="BD6" i="9"/>
  <c r="BH6" i="9"/>
  <c r="BL6" i="9"/>
  <c r="BE7" i="9"/>
  <c r="BI7" i="9"/>
  <c r="BM7" i="9"/>
  <c r="BE4" i="9"/>
  <c r="BI4" i="9"/>
  <c r="BM4" i="9"/>
  <c r="BG5" i="9"/>
  <c r="BK5" i="9"/>
  <c r="BE6" i="9"/>
  <c r="BI6" i="9"/>
  <c r="BM6" i="9"/>
  <c r="BF7" i="9"/>
  <c r="BJ7" i="9"/>
  <c r="BN7" i="9"/>
  <c r="BF4" i="9"/>
  <c r="BJ4" i="9"/>
  <c r="BD5" i="9"/>
  <c r="BH5" i="9"/>
  <c r="BL5" i="9"/>
  <c r="BF6" i="9"/>
  <c r="BJ6" i="9"/>
  <c r="BN6" i="9"/>
  <c r="BG7" i="9"/>
  <c r="BK7" i="9"/>
  <c r="BG4" i="9"/>
  <c r="BE5" i="9"/>
  <c r="BI5" i="9"/>
  <c r="BG6" i="9"/>
  <c r="BD7" i="9"/>
  <c r="BH7" i="9"/>
  <c r="H13" i="4"/>
  <c r="L39" i="19" l="1"/>
  <c r="J39" i="19"/>
  <c r="H39" i="19"/>
  <c r="L31" i="19"/>
  <c r="J31" i="19"/>
  <c r="H31" i="19"/>
  <c r="L15" i="19"/>
  <c r="J15" i="19"/>
  <c r="L23" i="19"/>
  <c r="J23" i="19"/>
  <c r="H23" i="19"/>
  <c r="H12" i="4"/>
  <c r="H11" i="4"/>
  <c r="AU4" i="9"/>
  <c r="AT4" i="9"/>
  <c r="AS4" i="9"/>
  <c r="H14" i="4" l="1"/>
  <c r="X4" i="9" l="1"/>
  <c r="Y4" i="9" s="1"/>
  <c r="T4" i="9"/>
  <c r="P4" i="9"/>
  <c r="C4" i="9" l="1"/>
  <c r="H15" i="19"/>
  <c r="D37" i="4" l="1"/>
  <c r="I42" i="19" l="1"/>
  <c r="G42" i="19"/>
  <c r="E42" i="19"/>
  <c r="C42" i="19"/>
  <c r="I34" i="19"/>
  <c r="G34" i="19"/>
  <c r="E34" i="19"/>
  <c r="C34" i="19"/>
  <c r="I26" i="19"/>
  <c r="G26" i="19"/>
  <c r="E26" i="19"/>
  <c r="C26" i="19"/>
  <c r="I18" i="19"/>
  <c r="G18" i="19"/>
  <c r="E18" i="19"/>
  <c r="C18" i="19"/>
  <c r="I7" i="19"/>
  <c r="G7" i="19"/>
  <c r="E7" i="19"/>
  <c r="C7" i="19"/>
  <c r="K41" i="19" l="1"/>
  <c r="K33" i="19"/>
  <c r="K25" i="19"/>
  <c r="K6" i="19"/>
  <c r="K17" i="19"/>
  <c r="AV4" i="9" l="1"/>
  <c r="AO4" i="9" l="1"/>
  <c r="AQ4" i="9" s="1"/>
  <c r="AP4" i="9" s="1"/>
  <c r="I4" i="9"/>
  <c r="J4" i="9" s="1"/>
</calcChain>
</file>

<file path=xl/comments1.xml><?xml version="1.0" encoding="utf-8"?>
<comments xmlns="http://schemas.openxmlformats.org/spreadsheetml/2006/main">
  <authors>
    <author>北村裕美</author>
    <author>User</author>
    <author>DIGITAL OASYS</author>
  </authors>
  <commentList>
    <comment ref="B4" authorId="0" shapeId="0">
      <text>
        <r>
          <rPr>
            <sz val="9"/>
            <color indexed="81"/>
            <rFont val="ＭＳ Ｐゴシック"/>
            <family val="3"/>
            <charset val="128"/>
          </rPr>
          <t>リストより選んでください。なければ直入力でかまいません。</t>
        </r>
      </text>
    </comment>
    <comment ref="B6" authorId="0" shapeId="0">
      <text>
        <r>
          <rPr>
            <sz val="9"/>
            <color indexed="81"/>
            <rFont val="ＭＳ Ｐゴシック"/>
            <family val="3"/>
            <charset val="128"/>
          </rPr>
          <t>リストより選んでください。</t>
        </r>
      </text>
    </comment>
    <comment ref="E6" authorId="0" shapeId="0">
      <text>
        <r>
          <rPr>
            <sz val="9"/>
            <color indexed="81"/>
            <rFont val="ＭＳ Ｐゴシック"/>
            <family val="3"/>
            <charset val="128"/>
          </rPr>
          <t>リストより選んでください。</t>
        </r>
      </text>
    </comment>
    <comment ref="C9" authorId="1" shapeId="0">
      <text>
        <r>
          <rPr>
            <b/>
            <sz val="9"/>
            <color indexed="81"/>
            <rFont val="ＭＳ Ｐゴシック"/>
            <family val="3"/>
            <charset val="128"/>
          </rPr>
          <t>全角５文字を基本とします。</t>
        </r>
      </text>
    </comment>
    <comment ref="E9" authorId="1" shapeId="0">
      <text>
        <r>
          <rPr>
            <b/>
            <sz val="9"/>
            <color indexed="81"/>
            <rFont val="ＭＳ Ｐゴシック"/>
            <family val="3"/>
            <charset val="128"/>
          </rPr>
          <t>姓と名の間にスペースを空けて下さい。</t>
        </r>
      </text>
    </comment>
    <comment ref="G9" authorId="1" shapeId="0">
      <text>
        <r>
          <rPr>
            <b/>
            <sz val="9"/>
            <color indexed="81"/>
            <rFont val="ＭＳ Ｐゴシック"/>
            <family val="3"/>
            <charset val="128"/>
          </rPr>
          <t>ドロップダウンリストから選択して下さい。</t>
        </r>
      </text>
    </comment>
    <comment ref="J9" authorId="1" shapeId="0">
      <text>
        <r>
          <rPr>
            <b/>
            <sz val="9"/>
            <color indexed="81"/>
            <rFont val="ＭＳ Ｐゴシック"/>
            <family val="3"/>
            <charset val="128"/>
          </rPr>
          <t>ドロップダウンリストから選択して下さい。</t>
        </r>
      </text>
    </comment>
    <comment ref="K9" authorId="1" shapeId="0">
      <text>
        <r>
          <rPr>
            <b/>
            <sz val="9"/>
            <color indexed="81"/>
            <rFont val="ＭＳ Ｐゴシック"/>
            <family val="3"/>
            <charset val="128"/>
          </rPr>
          <t>トラックは「．」
フィールドは「m」で記入のこと。
また，半角数字で入力ください。</t>
        </r>
      </text>
    </comment>
    <comment ref="L9" authorId="1" shapeId="0">
      <text>
        <r>
          <rPr>
            <b/>
            <sz val="9"/>
            <color indexed="81"/>
            <rFont val="ＭＳ Ｐゴシック"/>
            <family val="3"/>
            <charset val="128"/>
          </rPr>
          <t>半角数字、半角記号で入力</t>
        </r>
      </text>
    </comment>
    <comment ref="M9"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9" authorId="1" shapeId="0">
      <text>
        <r>
          <rPr>
            <b/>
            <sz val="9"/>
            <color indexed="81"/>
            <rFont val="ＭＳ Ｐゴシック"/>
            <family val="3"/>
            <charset val="128"/>
          </rPr>
          <t>ドロップダウンリストから選択して下さい。</t>
        </r>
      </text>
    </comment>
    <comment ref="O9" authorId="1" shapeId="0">
      <text>
        <r>
          <rPr>
            <b/>
            <sz val="9"/>
            <color indexed="81"/>
            <rFont val="ＭＳ Ｐゴシック"/>
            <family val="3"/>
            <charset val="128"/>
          </rPr>
          <t>トラックは「．」
フィールドは「m」で記入のこと。
また，半角数字で入力ください。</t>
        </r>
      </text>
    </comment>
    <comment ref="P9" authorId="1" shapeId="0">
      <text>
        <r>
          <rPr>
            <b/>
            <sz val="9"/>
            <color indexed="81"/>
            <rFont val="ＭＳ Ｐゴシック"/>
            <family val="3"/>
            <charset val="128"/>
          </rPr>
          <t>半角数字、半角記号で入力</t>
        </r>
      </text>
    </comment>
    <comment ref="Q9"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9" authorId="1" shapeId="0">
      <text>
        <r>
          <rPr>
            <b/>
            <sz val="9"/>
            <color indexed="81"/>
            <rFont val="ＭＳ Ｐゴシック"/>
            <family val="3"/>
            <charset val="128"/>
          </rPr>
          <t>ドロップダウンリストから選択して下さい。</t>
        </r>
      </text>
    </comment>
    <comment ref="C28" authorId="1" shapeId="0">
      <text>
        <r>
          <rPr>
            <b/>
            <sz val="9"/>
            <color indexed="81"/>
            <rFont val="ＭＳ Ｐゴシック"/>
            <family val="3"/>
            <charset val="128"/>
          </rPr>
          <t>全角５文字を基本とします。</t>
        </r>
      </text>
    </comment>
    <comment ref="E28" authorId="1" shapeId="0">
      <text>
        <r>
          <rPr>
            <b/>
            <sz val="9"/>
            <color indexed="81"/>
            <rFont val="ＭＳ Ｐゴシック"/>
            <family val="3"/>
            <charset val="128"/>
          </rPr>
          <t>姓と名の間にスペースを空けて下さい。</t>
        </r>
      </text>
    </comment>
    <comment ref="G28" authorId="1" shapeId="0">
      <text>
        <r>
          <rPr>
            <b/>
            <sz val="9"/>
            <color indexed="81"/>
            <rFont val="ＭＳ Ｐゴシック"/>
            <family val="3"/>
            <charset val="128"/>
          </rPr>
          <t>ドロップダウンリストから選択して下さい。</t>
        </r>
      </text>
    </comment>
    <comment ref="J28" authorId="1" shapeId="0">
      <text>
        <r>
          <rPr>
            <b/>
            <sz val="9"/>
            <color indexed="81"/>
            <rFont val="ＭＳ Ｐゴシック"/>
            <family val="3"/>
            <charset val="128"/>
          </rPr>
          <t>ドロップダウンリストから選択して下さい。</t>
        </r>
      </text>
    </comment>
    <comment ref="K28" authorId="1" shapeId="0">
      <text>
        <r>
          <rPr>
            <b/>
            <sz val="9"/>
            <color indexed="81"/>
            <rFont val="ＭＳ Ｐゴシック"/>
            <family val="3"/>
            <charset val="128"/>
          </rPr>
          <t>記録の記入はフィールドも長距離もすべてピリオド「．」で記入のこと。また，半角数字で記入ください。記入注意事項参照のこと</t>
        </r>
      </text>
    </comment>
    <comment ref="L28" authorId="1" shapeId="0">
      <text>
        <r>
          <rPr>
            <b/>
            <sz val="9"/>
            <color indexed="81"/>
            <rFont val="ＭＳ Ｐゴシック"/>
            <family val="3"/>
            <charset val="128"/>
          </rPr>
          <t>半角数字、半角記号で入力</t>
        </r>
      </text>
    </comment>
    <comment ref="M28"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28" authorId="1" shapeId="0">
      <text>
        <r>
          <rPr>
            <b/>
            <sz val="9"/>
            <color indexed="81"/>
            <rFont val="ＭＳ Ｐゴシック"/>
            <family val="3"/>
            <charset val="128"/>
          </rPr>
          <t>ドロップダウンリストから選択して下さい。</t>
        </r>
      </text>
    </comment>
    <comment ref="O28" authorId="1" shapeId="0">
      <text>
        <r>
          <rPr>
            <b/>
            <sz val="9"/>
            <color indexed="81"/>
            <rFont val="ＭＳ Ｐゴシック"/>
            <family val="3"/>
            <charset val="128"/>
          </rPr>
          <t>記録の記入はフィールドも長距離もすべてピリオド「．」で記入のこと。また，半角数字で記入ください。記入注意事項参照のこと</t>
        </r>
      </text>
    </comment>
    <comment ref="P28" authorId="1" shapeId="0">
      <text>
        <r>
          <rPr>
            <b/>
            <sz val="9"/>
            <color indexed="81"/>
            <rFont val="ＭＳ Ｐゴシック"/>
            <family val="3"/>
            <charset val="128"/>
          </rPr>
          <t>半角数字、半角記号で入力</t>
        </r>
      </text>
    </comment>
    <comment ref="Q28"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28" authorId="1" shapeId="0">
      <text>
        <r>
          <rPr>
            <b/>
            <sz val="9"/>
            <color indexed="81"/>
            <rFont val="ＭＳ Ｐゴシック"/>
            <family val="3"/>
            <charset val="128"/>
          </rPr>
          <t>ドロップダウンリストから選択して下さい。</t>
        </r>
      </text>
    </comment>
    <comment ref="C60" authorId="1" shapeId="0">
      <text>
        <r>
          <rPr>
            <b/>
            <sz val="9"/>
            <color indexed="81"/>
            <rFont val="ＭＳ Ｐゴシック"/>
            <family val="3"/>
            <charset val="128"/>
          </rPr>
          <t>全角５文字を基本とします。</t>
        </r>
      </text>
    </comment>
    <comment ref="E60" authorId="1" shapeId="0">
      <text>
        <r>
          <rPr>
            <b/>
            <sz val="9"/>
            <color indexed="81"/>
            <rFont val="ＭＳ Ｐゴシック"/>
            <family val="3"/>
            <charset val="128"/>
          </rPr>
          <t>姓と名の間にスペースを空けて下さい。</t>
        </r>
      </text>
    </comment>
    <comment ref="G60" authorId="1" shapeId="0">
      <text>
        <r>
          <rPr>
            <b/>
            <sz val="9"/>
            <color indexed="81"/>
            <rFont val="ＭＳ Ｐゴシック"/>
            <family val="3"/>
            <charset val="128"/>
          </rPr>
          <t>ドロップダウンリストから選択して下さい。</t>
        </r>
      </text>
    </comment>
    <comment ref="J60" authorId="1" shapeId="0">
      <text>
        <r>
          <rPr>
            <b/>
            <sz val="9"/>
            <color indexed="81"/>
            <rFont val="ＭＳ Ｐゴシック"/>
            <family val="3"/>
            <charset val="128"/>
          </rPr>
          <t>ドロップダウンリストから選択して下さい。</t>
        </r>
      </text>
    </comment>
    <comment ref="K60" authorId="1" shapeId="0">
      <text>
        <r>
          <rPr>
            <b/>
            <sz val="9"/>
            <color indexed="81"/>
            <rFont val="ＭＳ Ｐゴシック"/>
            <family val="3"/>
            <charset val="128"/>
          </rPr>
          <t>トラックは「．」
フィールドは「m」で記入のこと。
また，半角数字で入力ください。</t>
        </r>
      </text>
    </comment>
    <comment ref="L60" authorId="1" shapeId="0">
      <text>
        <r>
          <rPr>
            <b/>
            <sz val="9"/>
            <color indexed="81"/>
            <rFont val="ＭＳ Ｐゴシック"/>
            <family val="3"/>
            <charset val="128"/>
          </rPr>
          <t>半角数字、半角記号で入力</t>
        </r>
      </text>
    </comment>
    <comment ref="M60"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60" authorId="1" shapeId="0">
      <text>
        <r>
          <rPr>
            <b/>
            <sz val="9"/>
            <color indexed="81"/>
            <rFont val="ＭＳ Ｐゴシック"/>
            <family val="3"/>
            <charset val="128"/>
          </rPr>
          <t>ドロップダウンリストから選択して下さい。</t>
        </r>
      </text>
    </comment>
    <comment ref="O60" authorId="1" shapeId="0">
      <text>
        <r>
          <rPr>
            <b/>
            <sz val="9"/>
            <color indexed="81"/>
            <rFont val="ＭＳ Ｐゴシック"/>
            <family val="3"/>
            <charset val="128"/>
          </rPr>
          <t>トラックは「．」
フィールドは「m」で記入のこと。
また，半角数字で入力ください。</t>
        </r>
      </text>
    </comment>
    <comment ref="P60" authorId="1" shapeId="0">
      <text>
        <r>
          <rPr>
            <b/>
            <sz val="9"/>
            <color indexed="81"/>
            <rFont val="ＭＳ Ｐゴシック"/>
            <family val="3"/>
            <charset val="128"/>
          </rPr>
          <t>半角数字、半角記号で入力</t>
        </r>
      </text>
    </comment>
    <comment ref="Q60"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60" authorId="1" shapeId="0">
      <text>
        <r>
          <rPr>
            <b/>
            <sz val="9"/>
            <color indexed="81"/>
            <rFont val="ＭＳ Ｐゴシック"/>
            <family val="3"/>
            <charset val="128"/>
          </rPr>
          <t>ドロップダウンリストから選択して下さい。</t>
        </r>
      </text>
    </comment>
    <comment ref="C74" authorId="1" shapeId="0">
      <text>
        <r>
          <rPr>
            <b/>
            <sz val="9"/>
            <color indexed="81"/>
            <rFont val="ＭＳ Ｐゴシック"/>
            <family val="3"/>
            <charset val="128"/>
          </rPr>
          <t>全角５文字を基本とします。</t>
        </r>
      </text>
    </comment>
    <comment ref="E74" authorId="1" shapeId="0">
      <text>
        <r>
          <rPr>
            <b/>
            <sz val="9"/>
            <color indexed="81"/>
            <rFont val="ＭＳ Ｐゴシック"/>
            <family val="3"/>
            <charset val="128"/>
          </rPr>
          <t>姓と名の間にスペースを空けて下さい。</t>
        </r>
      </text>
    </comment>
    <comment ref="G74" authorId="1" shapeId="0">
      <text>
        <r>
          <rPr>
            <b/>
            <sz val="9"/>
            <color indexed="81"/>
            <rFont val="ＭＳ Ｐゴシック"/>
            <family val="3"/>
            <charset val="128"/>
          </rPr>
          <t>ドロップダウンリストから選択して下さい。</t>
        </r>
      </text>
    </comment>
    <comment ref="J74" authorId="1" shapeId="0">
      <text>
        <r>
          <rPr>
            <b/>
            <sz val="9"/>
            <color indexed="81"/>
            <rFont val="ＭＳ Ｐゴシック"/>
            <family val="3"/>
            <charset val="128"/>
          </rPr>
          <t>ドロップダウンリストから選択して下さい。</t>
        </r>
      </text>
    </comment>
    <comment ref="K74" authorId="1" shapeId="0">
      <text>
        <r>
          <rPr>
            <b/>
            <sz val="9"/>
            <color indexed="81"/>
            <rFont val="ＭＳ Ｐゴシック"/>
            <family val="3"/>
            <charset val="128"/>
          </rPr>
          <t>トラックは「．」
フィールドは「m」で記入のこと。
また，半角数字で入力ください。</t>
        </r>
      </text>
    </comment>
    <comment ref="L74" authorId="1" shapeId="0">
      <text>
        <r>
          <rPr>
            <b/>
            <sz val="9"/>
            <color indexed="81"/>
            <rFont val="ＭＳ Ｐゴシック"/>
            <family val="3"/>
            <charset val="128"/>
          </rPr>
          <t>半角数字、半角記号で入力</t>
        </r>
      </text>
    </comment>
    <comment ref="M74"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74" authorId="1" shapeId="0">
      <text>
        <r>
          <rPr>
            <b/>
            <sz val="9"/>
            <color indexed="81"/>
            <rFont val="ＭＳ Ｐゴシック"/>
            <family val="3"/>
            <charset val="128"/>
          </rPr>
          <t>ドロップダウンリストから選択して下さい。</t>
        </r>
      </text>
    </comment>
    <comment ref="O74" authorId="1" shapeId="0">
      <text>
        <r>
          <rPr>
            <b/>
            <sz val="9"/>
            <color indexed="81"/>
            <rFont val="ＭＳ Ｐゴシック"/>
            <family val="3"/>
            <charset val="128"/>
          </rPr>
          <t>記録の記入はフィールドも長距離もすべてピリオド「．」で記入のこと。また，半角数字で記入ください。記入注意事項参照のこと</t>
        </r>
      </text>
    </comment>
    <comment ref="P74" authorId="1" shapeId="0">
      <text>
        <r>
          <rPr>
            <b/>
            <sz val="9"/>
            <color indexed="81"/>
            <rFont val="ＭＳ Ｐゴシック"/>
            <family val="3"/>
            <charset val="128"/>
          </rPr>
          <t>半角数字、半角記号で入力</t>
        </r>
      </text>
    </comment>
    <comment ref="Q74"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74" authorId="1" shapeId="0">
      <text>
        <r>
          <rPr>
            <b/>
            <sz val="9"/>
            <color indexed="81"/>
            <rFont val="ＭＳ Ｐゴシック"/>
            <family val="3"/>
            <charset val="128"/>
          </rPr>
          <t>ドロップダウンリストから選択して下さい。</t>
        </r>
      </text>
    </comment>
  </commentList>
</comments>
</file>

<file path=xl/comments2.xml><?xml version="1.0" encoding="utf-8"?>
<comments xmlns="http://schemas.openxmlformats.org/spreadsheetml/2006/main">
  <authors>
    <author>kitamura hiromi</author>
  </authors>
  <commentList>
    <comment ref="BB2" authorId="0" shapeId="0">
      <text>
        <r>
          <rPr>
            <b/>
            <sz val="12"/>
            <color indexed="23"/>
            <rFont val="ＭＳ Ｐゴシック"/>
            <family val="3"/>
            <charset val="128"/>
          </rPr>
          <t>①参加校監督の皆様へ
　このシートは書き込む必要がありません。
②各地区専門委員長の皆様へ
　C列～BV列 ４行目からまとめてコピーして，集約シートに『</t>
        </r>
        <r>
          <rPr>
            <b/>
            <sz val="12"/>
            <color indexed="16"/>
            <rFont val="ＭＳ Ｐゴシック"/>
            <family val="3"/>
            <charset val="128"/>
          </rPr>
          <t>値貼付</t>
        </r>
        <r>
          <rPr>
            <b/>
            <sz val="12"/>
            <color indexed="23"/>
            <rFont val="ＭＳ Ｐゴシック"/>
            <family val="3"/>
            <charset val="128"/>
          </rPr>
          <t>』してください。　
　総括申込書の作成が簡単になります。
③開催地の皆様へ
　集約したいデータをシート１枚に収めたので，コピーペーストが１回で済みます。
　セル幅を小さくしたのは，各地区専門委員長や開催地担当者がコピーしやすくするためです。
　</t>
        </r>
        <r>
          <rPr>
            <b/>
            <sz val="10"/>
            <color indexed="23"/>
            <rFont val="ＭＳ Ｐゴシック"/>
            <family val="3"/>
            <charset val="128"/>
          </rPr>
          <t>※監督も，専門委員長も，開催地も，みんなの負担が少しでも軽くなったらいいなと思って
　　 この申込ファイルを作成しました。何か，不便なことがありましたらご連絡ください。（北村）</t>
        </r>
      </text>
    </comment>
  </commentList>
</comments>
</file>

<file path=xl/sharedStrings.xml><?xml version="1.0" encoding="utf-8"?>
<sst xmlns="http://schemas.openxmlformats.org/spreadsheetml/2006/main" count="4877" uniqueCount="1200">
  <si>
    <t>北空知</t>
    <rPh sb="0" eb="1">
      <t>キタ</t>
    </rPh>
    <rPh sb="1" eb="3">
      <t>ソラチ</t>
    </rPh>
    <phoneticPr fontId="2"/>
  </si>
  <si>
    <t>中体連</t>
    <rPh sb="0" eb="3">
      <t>チュウタイレン</t>
    </rPh>
    <phoneticPr fontId="2"/>
  </si>
  <si>
    <t>学校名</t>
    <rPh sb="0" eb="2">
      <t>ガッコウ</t>
    </rPh>
    <rPh sb="2" eb="3">
      <t>メイ</t>
    </rPh>
    <phoneticPr fontId="2"/>
  </si>
  <si>
    <t>士別</t>
    <rPh sb="0" eb="2">
      <t>シベツ</t>
    </rPh>
    <phoneticPr fontId="2"/>
  </si>
  <si>
    <t>中学校</t>
    <rPh sb="0" eb="3">
      <t>チュウガッコウ</t>
    </rPh>
    <phoneticPr fontId="2"/>
  </si>
  <si>
    <t>資格</t>
    <rPh sb="0" eb="2">
      <t>シカク</t>
    </rPh>
    <phoneticPr fontId="2"/>
  </si>
  <si>
    <t>最高記録</t>
    <rPh sb="0" eb="2">
      <t>サイコウ</t>
    </rPh>
    <rPh sb="2" eb="4">
      <t>キロク</t>
    </rPh>
    <phoneticPr fontId="2"/>
  </si>
  <si>
    <t>風</t>
    <rPh sb="0" eb="1">
      <t>カゼ</t>
    </rPh>
    <phoneticPr fontId="2"/>
  </si>
  <si>
    <t>標準</t>
    <rPh sb="0" eb="2">
      <t>ヒョウジュン</t>
    </rPh>
    <phoneticPr fontId="2"/>
  </si>
  <si>
    <t>１位</t>
    <rPh sb="1" eb="2">
      <t>イ</t>
    </rPh>
    <phoneticPr fontId="2"/>
  </si>
  <si>
    <t>札幌</t>
    <rPh sb="0" eb="2">
      <t>サッポロ</t>
    </rPh>
    <phoneticPr fontId="2"/>
  </si>
  <si>
    <t>石狩</t>
    <rPh sb="0" eb="2">
      <t>イシカリ</t>
    </rPh>
    <phoneticPr fontId="2"/>
  </si>
  <si>
    <t>小樽</t>
    <rPh sb="0" eb="2">
      <t>オタル</t>
    </rPh>
    <phoneticPr fontId="2"/>
  </si>
  <si>
    <t>後志</t>
    <rPh sb="0" eb="2">
      <t>シリベシ</t>
    </rPh>
    <phoneticPr fontId="2"/>
  </si>
  <si>
    <t>留萌</t>
    <rPh sb="0" eb="2">
      <t>ルモイ</t>
    </rPh>
    <phoneticPr fontId="2"/>
  </si>
  <si>
    <t>宗谷</t>
    <rPh sb="0" eb="2">
      <t>ソウヤ</t>
    </rPh>
    <phoneticPr fontId="2"/>
  </si>
  <si>
    <t>旭川</t>
    <rPh sb="0" eb="2">
      <t>アサヒカワ</t>
    </rPh>
    <phoneticPr fontId="2"/>
  </si>
  <si>
    <t>富良野</t>
    <rPh sb="0" eb="3">
      <t>フラノ</t>
    </rPh>
    <phoneticPr fontId="2"/>
  </si>
  <si>
    <t>函館</t>
    <rPh sb="0" eb="2">
      <t>ハコダテ</t>
    </rPh>
    <phoneticPr fontId="2"/>
  </si>
  <si>
    <t>渡島</t>
    <rPh sb="0" eb="2">
      <t>オシマ</t>
    </rPh>
    <phoneticPr fontId="2"/>
  </si>
  <si>
    <t>檜山</t>
    <rPh sb="0" eb="2">
      <t>ヒヤマ</t>
    </rPh>
    <phoneticPr fontId="2"/>
  </si>
  <si>
    <t>南空知</t>
    <rPh sb="0" eb="1">
      <t>ミナミ</t>
    </rPh>
    <rPh sb="1" eb="3">
      <t>ソラチ</t>
    </rPh>
    <phoneticPr fontId="2"/>
  </si>
  <si>
    <t>日高</t>
    <rPh sb="0" eb="2">
      <t>ヒダカ</t>
    </rPh>
    <phoneticPr fontId="2"/>
  </si>
  <si>
    <t>全十勝</t>
    <rPh sb="0" eb="1">
      <t>ゼン</t>
    </rPh>
    <rPh sb="1" eb="3">
      <t>トカチ</t>
    </rPh>
    <phoneticPr fontId="2"/>
  </si>
  <si>
    <t>釧路</t>
    <rPh sb="0" eb="2">
      <t>クシロ</t>
    </rPh>
    <phoneticPr fontId="2"/>
  </si>
  <si>
    <t>根室</t>
    <rPh sb="0" eb="2">
      <t>ネムロ</t>
    </rPh>
    <phoneticPr fontId="2"/>
  </si>
  <si>
    <t>参加料</t>
    <rPh sb="0" eb="2">
      <t>サンカ</t>
    </rPh>
    <rPh sb="2" eb="3">
      <t>リョウ</t>
    </rPh>
    <phoneticPr fontId="2"/>
  </si>
  <si>
    <t>人数</t>
    <rPh sb="0" eb="2">
      <t>ニンズウ</t>
    </rPh>
    <phoneticPr fontId="2"/>
  </si>
  <si>
    <t>合計</t>
    <rPh sb="0" eb="2">
      <t>ゴウケイ</t>
    </rPh>
    <phoneticPr fontId="2"/>
  </si>
  <si>
    <t>≪ 女 子 ≫</t>
    <rPh sb="2" eb="3">
      <t>オンナ</t>
    </rPh>
    <rPh sb="4" eb="5">
      <t>コ</t>
    </rPh>
    <phoneticPr fontId="2"/>
  </si>
  <si>
    <t>≪ 男 子 ≫</t>
    <rPh sb="2" eb="3">
      <t>オトコ</t>
    </rPh>
    <rPh sb="4" eb="5">
      <t>コ</t>
    </rPh>
    <phoneticPr fontId="2"/>
  </si>
  <si>
    <t>市町村</t>
    <rPh sb="0" eb="3">
      <t>シチョウソン</t>
    </rPh>
    <phoneticPr fontId="2"/>
  </si>
  <si>
    <t>男</t>
    <rPh sb="0" eb="1">
      <t>オトコ</t>
    </rPh>
    <phoneticPr fontId="2"/>
  </si>
  <si>
    <t>女</t>
    <rPh sb="0" eb="1">
      <t>オンナ</t>
    </rPh>
    <phoneticPr fontId="2"/>
  </si>
  <si>
    <t>リレー</t>
    <phoneticPr fontId="2"/>
  </si>
  <si>
    <t>NC代</t>
    <rPh sb="2" eb="3">
      <t>ダイ</t>
    </rPh>
    <phoneticPr fontId="2"/>
  </si>
  <si>
    <t>１種目</t>
    <rPh sb="1" eb="3">
      <t>シュモク</t>
    </rPh>
    <phoneticPr fontId="2"/>
  </si>
  <si>
    <t>２種目</t>
    <rPh sb="1" eb="3">
      <t>シュモク</t>
    </rPh>
    <phoneticPr fontId="2"/>
  </si>
  <si>
    <t>リレーのみ</t>
    <phoneticPr fontId="2"/>
  </si>
  <si>
    <t>リレー</t>
    <phoneticPr fontId="2"/>
  </si>
  <si>
    <t>No</t>
    <phoneticPr fontId="2"/>
  </si>
  <si>
    <t>プログラム・ランキング・記録集申込書</t>
    <rPh sb="12" eb="14">
      <t>キロク</t>
    </rPh>
    <rPh sb="14" eb="15">
      <t>シュウ</t>
    </rPh>
    <rPh sb="15" eb="18">
      <t>モウシコミショ</t>
    </rPh>
    <phoneticPr fontId="2"/>
  </si>
  <si>
    <t>地区中体連名</t>
    <rPh sb="0" eb="2">
      <t>チク</t>
    </rPh>
    <rPh sb="2" eb="5">
      <t>チュウタイレン</t>
    </rPh>
    <rPh sb="5" eb="6">
      <t>メイ</t>
    </rPh>
    <phoneticPr fontId="2"/>
  </si>
  <si>
    <t>市町村名</t>
    <rPh sb="0" eb="3">
      <t>シチョウソン</t>
    </rPh>
    <rPh sb="3" eb="4">
      <t>メイ</t>
    </rPh>
    <phoneticPr fontId="2"/>
  </si>
  <si>
    <t>円</t>
    <rPh sb="0" eb="1">
      <t>エン</t>
    </rPh>
    <phoneticPr fontId="2"/>
  </si>
  <si>
    <t>合　　計　　金　　額</t>
    <rPh sb="0" eb="1">
      <t>ゴウ</t>
    </rPh>
    <rPh sb="3" eb="4">
      <t>ケイ</t>
    </rPh>
    <rPh sb="6" eb="7">
      <t>カネ</t>
    </rPh>
    <rPh sb="9" eb="10">
      <t>ガク</t>
    </rPh>
    <phoneticPr fontId="2"/>
  </si>
  <si>
    <t>冊</t>
    <rPh sb="0" eb="1">
      <t>サツ</t>
    </rPh>
    <phoneticPr fontId="2"/>
  </si>
  <si>
    <t>記載責任者氏名</t>
    <rPh sb="0" eb="2">
      <t>キサイ</t>
    </rPh>
    <rPh sb="2" eb="5">
      <t>セキニンシャ</t>
    </rPh>
    <rPh sb="5" eb="7">
      <t>シメイ</t>
    </rPh>
    <phoneticPr fontId="2"/>
  </si>
  <si>
    <t>記載責任者電話</t>
    <rPh sb="0" eb="2">
      <t>キサイ</t>
    </rPh>
    <rPh sb="2" eb="5">
      <t>セキニンシャ</t>
    </rPh>
    <rPh sb="5" eb="7">
      <t>デンワ</t>
    </rPh>
    <phoneticPr fontId="2"/>
  </si>
  <si>
    <t>様</t>
    <rPh sb="0" eb="1">
      <t>サマ</t>
    </rPh>
    <phoneticPr fontId="2"/>
  </si>
  <si>
    <t>　◎　プログラムは，参加選手分のみ各学校にお配りしますが，監督分は別購入となります。</t>
    <rPh sb="10" eb="12">
      <t>サンカ</t>
    </rPh>
    <rPh sb="12" eb="14">
      <t>センシュ</t>
    </rPh>
    <rPh sb="14" eb="15">
      <t>ブン</t>
    </rPh>
    <rPh sb="17" eb="20">
      <t>カクガッコウ</t>
    </rPh>
    <rPh sb="22" eb="23">
      <t>クバ</t>
    </rPh>
    <rPh sb="29" eb="31">
      <t>カントク</t>
    </rPh>
    <rPh sb="31" eb="32">
      <t>ブン</t>
    </rPh>
    <rPh sb="33" eb="34">
      <t>ベツ</t>
    </rPh>
    <rPh sb="34" eb="36">
      <t>コウニュウ</t>
    </rPh>
    <phoneticPr fontId="2"/>
  </si>
  <si>
    <t>　◎　ランキング表，記録集は，参加選手・監督ともに別購入となります。</t>
    <rPh sb="8" eb="9">
      <t>ヒョウ</t>
    </rPh>
    <rPh sb="10" eb="13">
      <t>キロクシュウ</t>
    </rPh>
    <rPh sb="15" eb="17">
      <t>サンカ</t>
    </rPh>
    <rPh sb="17" eb="19">
      <t>センシュ</t>
    </rPh>
    <rPh sb="20" eb="22">
      <t>カントク</t>
    </rPh>
    <rPh sb="25" eb="26">
      <t>ベツ</t>
    </rPh>
    <rPh sb="26" eb="28">
      <t>コウニュウ</t>
    </rPh>
    <phoneticPr fontId="2"/>
  </si>
  <si>
    <t>　◎　申込書は各学校で必ず控えをおとりください。</t>
    <rPh sb="3" eb="6">
      <t>モウシコミショ</t>
    </rPh>
    <rPh sb="7" eb="10">
      <t>カクガッコウ</t>
    </rPh>
    <rPh sb="11" eb="12">
      <t>カナラ</t>
    </rPh>
    <rPh sb="13" eb="14">
      <t>ヒカ</t>
    </rPh>
    <phoneticPr fontId="2"/>
  </si>
  <si>
    <t>〒</t>
    <phoneticPr fontId="2"/>
  </si>
  <si>
    <t>プロ</t>
    <phoneticPr fontId="2"/>
  </si>
  <si>
    <t>ランキング</t>
    <phoneticPr fontId="2"/>
  </si>
  <si>
    <t>記録集</t>
    <rPh sb="0" eb="3">
      <t>キロクシュウ</t>
    </rPh>
    <phoneticPr fontId="2"/>
  </si>
  <si>
    <t>希望購入</t>
    <rPh sb="0" eb="2">
      <t>キボウ</t>
    </rPh>
    <rPh sb="2" eb="4">
      <t>コウニュウ</t>
    </rPh>
    <phoneticPr fontId="2"/>
  </si>
  <si>
    <t>金額</t>
    <rPh sb="0" eb="2">
      <t>キンガク</t>
    </rPh>
    <phoneticPr fontId="2"/>
  </si>
  <si>
    <t>最小</t>
    <rPh sb="0" eb="2">
      <t>サイショウ</t>
    </rPh>
    <phoneticPr fontId="2"/>
  </si>
  <si>
    <t>最大</t>
    <rPh sb="0" eb="2">
      <t>サイダイ</t>
    </rPh>
    <phoneticPr fontId="2"/>
  </si>
  <si>
    <t>男子ﾅﾝﾊﾞｰ</t>
    <rPh sb="0" eb="2">
      <t>ダンシ</t>
    </rPh>
    <phoneticPr fontId="2"/>
  </si>
  <si>
    <t>女子ﾅﾝﾊﾞｰ</t>
    <rPh sb="0" eb="2">
      <t>ジョシ</t>
    </rPh>
    <phoneticPr fontId="2"/>
  </si>
  <si>
    <t>男子参加数</t>
    <rPh sb="0" eb="2">
      <t>ダンシ</t>
    </rPh>
    <rPh sb="2" eb="4">
      <t>サンカ</t>
    </rPh>
    <rPh sb="4" eb="5">
      <t>スウ</t>
    </rPh>
    <phoneticPr fontId="2"/>
  </si>
  <si>
    <t>女子参加数</t>
    <rPh sb="0" eb="2">
      <t>ジョシ</t>
    </rPh>
    <rPh sb="2" eb="4">
      <t>サンカ</t>
    </rPh>
    <rPh sb="4" eb="5">
      <t>カズ</t>
    </rPh>
    <phoneticPr fontId="2"/>
  </si>
  <si>
    <r>
      <t>記録集送付先　</t>
    </r>
    <r>
      <rPr>
        <b/>
        <sz val="11"/>
        <rFont val="ＭＳ Ｐ明朝"/>
        <family val="1"/>
        <charset val="128"/>
      </rPr>
      <t>(送付先が学校の場合は必ず学校名を記入してください。）</t>
    </r>
    <rPh sb="0" eb="3">
      <t>キロクシュウ</t>
    </rPh>
    <rPh sb="3" eb="5">
      <t>ソウフ</t>
    </rPh>
    <rPh sb="5" eb="6">
      <t>サキ</t>
    </rPh>
    <rPh sb="8" eb="10">
      <t>ソウフ</t>
    </rPh>
    <rPh sb="10" eb="11">
      <t>サキ</t>
    </rPh>
    <rPh sb="12" eb="14">
      <t>ガッコウ</t>
    </rPh>
    <rPh sb="15" eb="17">
      <t>バアイ</t>
    </rPh>
    <rPh sb="18" eb="19">
      <t>カナラ</t>
    </rPh>
    <rPh sb="20" eb="22">
      <t>ガッコウ</t>
    </rPh>
    <rPh sb="22" eb="23">
      <t>メイ</t>
    </rPh>
    <rPh sb="24" eb="26">
      <t>キニュウ</t>
    </rPh>
    <phoneticPr fontId="2"/>
  </si>
  <si>
    <t>＊太枠内に数字を入れてください。</t>
    <rPh sb="1" eb="3">
      <t>フトワク</t>
    </rPh>
    <rPh sb="3" eb="4">
      <t>ナイ</t>
    </rPh>
    <rPh sb="5" eb="7">
      <t>スウジ</t>
    </rPh>
    <rPh sb="8" eb="9">
      <t>イ</t>
    </rPh>
    <phoneticPr fontId="2"/>
  </si>
  <si>
    <t>御住所</t>
    <rPh sb="0" eb="1">
      <t>ゴ</t>
    </rPh>
    <rPh sb="1" eb="3">
      <t>ジュウショ</t>
    </rPh>
    <phoneticPr fontId="2"/>
  </si>
  <si>
    <t>御芳名</t>
    <rPh sb="0" eb="1">
      <t>ゴ</t>
    </rPh>
    <rPh sb="1" eb="3">
      <t>ホウメイ</t>
    </rPh>
    <phoneticPr fontId="2"/>
  </si>
  <si>
    <t>所属</t>
  </si>
  <si>
    <t>氏名</t>
  </si>
  <si>
    <t>連番</t>
    <phoneticPr fontId="2"/>
  </si>
  <si>
    <t>※ No</t>
    <phoneticPr fontId="2"/>
  </si>
  <si>
    <t>ﾌﾘｶﾞﾅ</t>
    <phoneticPr fontId="2"/>
  </si>
  <si>
    <t>学年</t>
    <rPh sb="0" eb="2">
      <t>ガクネン</t>
    </rPh>
    <phoneticPr fontId="2"/>
  </si>
  <si>
    <t>生年</t>
    <rPh sb="0" eb="2">
      <t>セイネン</t>
    </rPh>
    <phoneticPr fontId="2"/>
  </si>
  <si>
    <t>参加種目1</t>
    <rPh sb="0" eb="2">
      <t>サンカ</t>
    </rPh>
    <rPh sb="2" eb="4">
      <t>シュモク</t>
    </rPh>
    <phoneticPr fontId="2"/>
  </si>
  <si>
    <t>参加種目2</t>
    <rPh sb="0" eb="2">
      <t>サンカ</t>
    </rPh>
    <rPh sb="2" eb="4">
      <t>シュモク</t>
    </rPh>
    <phoneticPr fontId="2"/>
  </si>
  <si>
    <t>参加種目3</t>
    <rPh sb="0" eb="2">
      <t>サンカ</t>
    </rPh>
    <rPh sb="2" eb="4">
      <t>シュモク</t>
    </rPh>
    <phoneticPr fontId="2"/>
  </si>
  <si>
    <t>コード</t>
    <phoneticPr fontId="2"/>
  </si>
  <si>
    <t>種目名</t>
    <rPh sb="0" eb="2">
      <t>シュモク</t>
    </rPh>
    <rPh sb="2" eb="3">
      <t>メイ</t>
    </rPh>
    <phoneticPr fontId="2"/>
  </si>
  <si>
    <t>備考</t>
    <rPh sb="0" eb="2">
      <t>ビコウ</t>
    </rPh>
    <phoneticPr fontId="2"/>
  </si>
  <si>
    <t>所属地</t>
    <rPh sb="0" eb="2">
      <t>ショゾク</t>
    </rPh>
    <rPh sb="2" eb="3">
      <t>チ</t>
    </rPh>
    <phoneticPr fontId="2"/>
  </si>
  <si>
    <t>性別</t>
    <rPh sb="0" eb="2">
      <t>セイベツ</t>
    </rPh>
    <phoneticPr fontId="2"/>
  </si>
  <si>
    <t>札幌</t>
  </si>
  <si>
    <t>道南</t>
  </si>
  <si>
    <t>A</t>
    <phoneticPr fontId="2"/>
  </si>
  <si>
    <t>道央</t>
  </si>
  <si>
    <t>B</t>
    <phoneticPr fontId="2"/>
  </si>
  <si>
    <t>小樽後志</t>
  </si>
  <si>
    <t>C</t>
    <phoneticPr fontId="2"/>
  </si>
  <si>
    <t>室蘭</t>
  </si>
  <si>
    <t>苫小牧</t>
  </si>
  <si>
    <t>十勝</t>
  </si>
  <si>
    <t>釧路</t>
  </si>
  <si>
    <t>J1</t>
    <phoneticPr fontId="2"/>
  </si>
  <si>
    <t>J1</t>
    <phoneticPr fontId="2"/>
  </si>
  <si>
    <t>オホーツク</t>
  </si>
  <si>
    <t>J2</t>
    <phoneticPr fontId="2"/>
  </si>
  <si>
    <t>空知</t>
  </si>
  <si>
    <t>J3</t>
    <phoneticPr fontId="2"/>
  </si>
  <si>
    <t>道北</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</si>
  <si>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</si>
  <si>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</si>
  <si>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</si>
  <si>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</si>
  <si>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</si>
  <si>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</si>
  <si>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</si>
  <si>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</si>
  <si>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</si>
  <si>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</si>
  <si>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</si>
  <si>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</si>
  <si>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</si>
  <si>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</si>
  <si>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</si>
  <si>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</si>
  <si>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</si>
  <si>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</si>
  <si>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</si>
  <si>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</si>
  <si>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</si>
  <si>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</si>
  <si>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</si>
  <si>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</si>
  <si>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</si>
  <si>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</si>
  <si>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</si>
  <si>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</si>
  <si>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</si>
  <si>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</si>
  <si>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</si>
  <si>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</si>
  <si>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</si>
  <si>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</si>
  <si>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</si>
  <si>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</si>
  <si>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</si>
  <si>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</si>
  <si>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</si>
  <si>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</si>
  <si>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</si>
  <si>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</si>
  <si>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</si>
  <si>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</si>
  <si>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</si>
  <si>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</si>
  <si>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原則として，学校名は市町村がわかるよう記入する。</t>
    <rPh sb="0" eb="2">
      <t>ゲンソク</t>
    </rPh>
    <rPh sb="6" eb="8">
      <t>ガッコウ</t>
    </rPh>
    <rPh sb="8" eb="9">
      <t>メイ</t>
    </rPh>
    <rPh sb="10" eb="13">
      <t>シチョウソン</t>
    </rPh>
    <rPh sb="19" eb="21">
      <t>キニュウ</t>
    </rPh>
    <phoneticPr fontId="2"/>
  </si>
  <si>
    <t>（１）「市立」「町立」「村立」などは，省略する。</t>
    <rPh sb="4" eb="6">
      <t>シリツ</t>
    </rPh>
    <rPh sb="8" eb="10">
      <t>チョウリツ</t>
    </rPh>
    <rPh sb="12" eb="14">
      <t>ソンリツ</t>
    </rPh>
    <rPh sb="19" eb="21">
      <t>ショウリャク</t>
    </rPh>
    <phoneticPr fontId="2"/>
  </si>
  <si>
    <t>（２）文字数は，制限しない。ただし，下記の例に従うこと。</t>
    <rPh sb="3" eb="6">
      <t>モジスウ</t>
    </rPh>
    <rPh sb="8" eb="10">
      <t>セイゲン</t>
    </rPh>
    <rPh sb="18" eb="20">
      <t>カキ</t>
    </rPh>
    <rPh sb="21" eb="22">
      <t>レイ</t>
    </rPh>
    <rPh sb="23" eb="24">
      <t>シタガ</t>
    </rPh>
    <phoneticPr fontId="2"/>
  </si>
  <si>
    <t>上段：申し合わせ事項　下段：記入例</t>
    <rPh sb="0" eb="2">
      <t>ジョウダン</t>
    </rPh>
    <rPh sb="3" eb="4">
      <t>モウ</t>
    </rPh>
    <rPh sb="5" eb="6">
      <t>ア</t>
    </rPh>
    <rPh sb="8" eb="10">
      <t>ジコウ</t>
    </rPh>
    <rPh sb="11" eb="13">
      <t>ゲダン</t>
    </rPh>
    <rPh sb="14" eb="16">
      <t>キニュウ</t>
    </rPh>
    <rPh sb="16" eb="17">
      <t>レイ</t>
    </rPh>
    <phoneticPr fontId="2"/>
  </si>
  <si>
    <t>参加申込書への入力</t>
    <rPh sb="0" eb="2">
      <t>サンカ</t>
    </rPh>
    <rPh sb="2" eb="5">
      <t>モウシコミショ</t>
    </rPh>
    <rPh sb="7" eb="9">
      <t>ニュウリョク</t>
    </rPh>
    <phoneticPr fontId="2"/>
  </si>
  <si>
    <t>①</t>
    <phoneticPr fontId="2"/>
  </si>
  <si>
    <t>市町村名をつけて，学校名を記入する。ただし，「市立」「町立」「村立」は省略すること。</t>
    <rPh sb="0" eb="3">
      <t>シチョウソン</t>
    </rPh>
    <rPh sb="3" eb="4">
      <t>メイ</t>
    </rPh>
    <rPh sb="9" eb="11">
      <t>ガッコウ</t>
    </rPh>
    <rPh sb="11" eb="12">
      <t>メイ</t>
    </rPh>
    <rPh sb="13" eb="15">
      <t>キニュウ</t>
    </rPh>
    <rPh sb="23" eb="25">
      <t>シリツ</t>
    </rPh>
    <rPh sb="27" eb="29">
      <t>チョウリツ</t>
    </rPh>
    <rPh sb="31" eb="33">
      <t>ソンリツ</t>
    </rPh>
    <rPh sb="35" eb="37">
      <t>ショウリャク</t>
    </rPh>
    <phoneticPr fontId="2"/>
  </si>
  <si>
    <t>浜中町立霧多布中学校</t>
    <rPh sb="0" eb="2">
      <t>ハマナカ</t>
    </rPh>
    <rPh sb="2" eb="4">
      <t>チョウリツ</t>
    </rPh>
    <rPh sb="4" eb="7">
      <t>キリタップ</t>
    </rPh>
    <rPh sb="7" eb="8">
      <t>チュウ</t>
    </rPh>
    <rPh sb="8" eb="10">
      <t>ガッコウ</t>
    </rPh>
    <phoneticPr fontId="2"/>
  </si>
  <si>
    <t>浜中霧多布</t>
    <rPh sb="0" eb="2">
      <t>ハマナカ</t>
    </rPh>
    <rPh sb="2" eb="5">
      <t>キリタップ</t>
    </rPh>
    <phoneticPr fontId="2"/>
  </si>
  <si>
    <t>札幌市立真駒内曙中学校</t>
    <rPh sb="0" eb="4">
      <t>サッポロシリツ</t>
    </rPh>
    <rPh sb="4" eb="7">
      <t>マコマナイ</t>
    </rPh>
    <rPh sb="7" eb="8">
      <t>アケボノ</t>
    </rPh>
    <rPh sb="8" eb="11">
      <t>チュウガッコウ</t>
    </rPh>
    <phoneticPr fontId="2"/>
  </si>
  <si>
    <t>札幌真駒内曙</t>
    <rPh sb="0" eb="2">
      <t>サッポロ</t>
    </rPh>
    <rPh sb="2" eb="5">
      <t>マコマナイ</t>
    </rPh>
    <rPh sb="5" eb="6">
      <t>アケボノ</t>
    </rPh>
    <phoneticPr fontId="2"/>
  </si>
  <si>
    <t>②</t>
    <phoneticPr fontId="2"/>
  </si>
  <si>
    <t>　学校名に市町村名が入っているところは，市町村名をつける必要はない。市町村名の前に「上」や「南」などが入っている場合は，市町村名をはっきりさせるために下記のように表記する。</t>
    <rPh sb="1" eb="3">
      <t>ガッコウ</t>
    </rPh>
    <rPh sb="3" eb="4">
      <t>メイ</t>
    </rPh>
    <rPh sb="5" eb="8">
      <t>シチョウソン</t>
    </rPh>
    <rPh sb="8" eb="9">
      <t>メイ</t>
    </rPh>
    <rPh sb="10" eb="11">
      <t>ハイ</t>
    </rPh>
    <rPh sb="20" eb="23">
      <t>シチョウソン</t>
    </rPh>
    <rPh sb="23" eb="24">
      <t>メイ</t>
    </rPh>
    <rPh sb="28" eb="30">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2"/>
  </si>
  <si>
    <t>士別市立士別南中学校</t>
    <rPh sb="0" eb="3">
      <t>シベツシ</t>
    </rPh>
    <rPh sb="3" eb="4">
      <t>リツ</t>
    </rPh>
    <rPh sb="4" eb="6">
      <t>シベツ</t>
    </rPh>
    <rPh sb="6" eb="7">
      <t>ミナミ</t>
    </rPh>
    <rPh sb="7" eb="10">
      <t>チュウガッコウ</t>
    </rPh>
    <phoneticPr fontId="2"/>
  </si>
  <si>
    <t>士別南</t>
    <rPh sb="0" eb="2">
      <t>シベツ</t>
    </rPh>
    <rPh sb="2" eb="3">
      <t>ミナミ</t>
    </rPh>
    <phoneticPr fontId="2"/>
  </si>
  <si>
    <t>芽室町立芽室中学校</t>
    <rPh sb="0" eb="2">
      <t>メムロ</t>
    </rPh>
    <rPh sb="2" eb="4">
      <t>チョウリツ</t>
    </rPh>
    <rPh sb="4" eb="6">
      <t>メムロ</t>
    </rPh>
    <rPh sb="6" eb="9">
      <t>チュウガッコウ</t>
    </rPh>
    <phoneticPr fontId="2"/>
  </si>
  <si>
    <t>芽室</t>
    <rPh sb="0" eb="2">
      <t>メムロ</t>
    </rPh>
    <phoneticPr fontId="2"/>
  </si>
  <si>
    <t>音更町立下音更中学校</t>
    <rPh sb="0" eb="2">
      <t>オトフケ</t>
    </rPh>
    <rPh sb="2" eb="4">
      <t>チョウリツ</t>
    </rPh>
    <rPh sb="4" eb="5">
      <t>シモ</t>
    </rPh>
    <rPh sb="5" eb="7">
      <t>オトフケ</t>
    </rPh>
    <rPh sb="7" eb="10">
      <t>チュウガッコウ</t>
    </rPh>
    <phoneticPr fontId="2"/>
  </si>
  <si>
    <t>音更下音更</t>
    <rPh sb="0" eb="2">
      <t>オトフケ</t>
    </rPh>
    <rPh sb="2" eb="3">
      <t>シモ</t>
    </rPh>
    <rPh sb="3" eb="5">
      <t>オトフケ</t>
    </rPh>
    <phoneticPr fontId="2"/>
  </si>
  <si>
    <t>美唄市立南美唄中学校</t>
    <rPh sb="0" eb="3">
      <t>ビバイシ</t>
    </rPh>
    <rPh sb="3" eb="4">
      <t>リツ</t>
    </rPh>
    <rPh sb="4" eb="5">
      <t>ミナミ</t>
    </rPh>
    <rPh sb="5" eb="7">
      <t>ビバイ</t>
    </rPh>
    <rPh sb="7" eb="10">
      <t>チュウガッコウ</t>
    </rPh>
    <phoneticPr fontId="2"/>
  </si>
  <si>
    <t>美唄南美唄</t>
    <rPh sb="0" eb="2">
      <t>ビバイ</t>
    </rPh>
    <rPh sb="2" eb="3">
      <t>ミナミ</t>
    </rPh>
    <rPh sb="3" eb="5">
      <t>ビバイ</t>
    </rPh>
    <phoneticPr fontId="2"/>
  </si>
  <si>
    <t>同上</t>
    <rPh sb="0" eb="2">
      <t>ドウジョウ</t>
    </rPh>
    <phoneticPr fontId="2"/>
  </si>
  <si>
    <t>上富良野町立上富良野中学校</t>
    <rPh sb="0" eb="4">
      <t>カミフラノ</t>
    </rPh>
    <rPh sb="4" eb="6">
      <t>チョウリツ</t>
    </rPh>
    <rPh sb="6" eb="10">
      <t>カミフラノ</t>
    </rPh>
    <rPh sb="10" eb="13">
      <t>チュウガッコウ</t>
    </rPh>
    <phoneticPr fontId="2"/>
  </si>
  <si>
    <t>上富良野</t>
    <rPh sb="0" eb="4">
      <t>カミフラノ</t>
    </rPh>
    <phoneticPr fontId="2"/>
  </si>
  <si>
    <t>③</t>
    <phoneticPr fontId="2"/>
  </si>
  <si>
    <t>札幌市立あいの里東中学校</t>
    <rPh sb="0" eb="4">
      <t>サッポロシリツ</t>
    </rPh>
    <rPh sb="7" eb="8">
      <t>サト</t>
    </rPh>
    <rPh sb="8" eb="9">
      <t>ヒガシ</t>
    </rPh>
    <rPh sb="9" eb="12">
      <t>チュウガッコウ</t>
    </rPh>
    <phoneticPr fontId="2"/>
  </si>
  <si>
    <t>札幌あいの里東</t>
    <rPh sb="0" eb="2">
      <t>サッポロ</t>
    </rPh>
    <rPh sb="5" eb="6">
      <t>サト</t>
    </rPh>
    <rPh sb="6" eb="7">
      <t>ヒガシ</t>
    </rPh>
    <phoneticPr fontId="2"/>
  </si>
  <si>
    <t>北海道教育大学附属函館中学校</t>
    <rPh sb="0" eb="3">
      <t>ホッカイドウ</t>
    </rPh>
    <rPh sb="3" eb="6">
      <t>キョウイクダイ</t>
    </rPh>
    <rPh sb="6" eb="7">
      <t>ガク</t>
    </rPh>
    <rPh sb="7" eb="9">
      <t>フゾク</t>
    </rPh>
    <rPh sb="9" eb="11">
      <t>ハコダテ</t>
    </rPh>
    <rPh sb="11" eb="14">
      <t>チュウガッコウ</t>
    </rPh>
    <phoneticPr fontId="2"/>
  </si>
  <si>
    <t>北教大附属函館</t>
    <rPh sb="0" eb="1">
      <t>キタ</t>
    </rPh>
    <rPh sb="1" eb="2">
      <t>キョウ</t>
    </rPh>
    <rPh sb="2" eb="3">
      <t>ダイ</t>
    </rPh>
    <rPh sb="3" eb="5">
      <t>フゾク</t>
    </rPh>
    <rPh sb="5" eb="7">
      <t>ハコダテ</t>
    </rPh>
    <phoneticPr fontId="2"/>
  </si>
  <si>
    <t>他の附属・付属も同様に</t>
    <rPh sb="0" eb="1">
      <t>タ</t>
    </rPh>
    <rPh sb="2" eb="4">
      <t>フゾク</t>
    </rPh>
    <rPh sb="5" eb="7">
      <t>フゾク</t>
    </rPh>
    <rPh sb="8" eb="10">
      <t>ドウヨウ</t>
    </rPh>
    <phoneticPr fontId="2"/>
  </si>
  <si>
    <t>新ひだか町立静内第三中学校</t>
    <rPh sb="0" eb="1">
      <t>シン</t>
    </rPh>
    <rPh sb="4" eb="6">
      <t>チョウリツ</t>
    </rPh>
    <rPh sb="6" eb="8">
      <t>シズナイ</t>
    </rPh>
    <rPh sb="8" eb="9">
      <t>ダイ</t>
    </rPh>
    <rPh sb="9" eb="10">
      <t>サン</t>
    </rPh>
    <rPh sb="10" eb="13">
      <t>チュウガッコウ</t>
    </rPh>
    <phoneticPr fontId="2"/>
  </si>
  <si>
    <t>新ひだか静内第三</t>
    <rPh sb="0" eb="1">
      <t>シン</t>
    </rPh>
    <rPh sb="4" eb="6">
      <t>シズナイ</t>
    </rPh>
    <rPh sb="6" eb="7">
      <t>ダイ</t>
    </rPh>
    <rPh sb="7" eb="8">
      <t>サン</t>
    </rPh>
    <phoneticPr fontId="2"/>
  </si>
  <si>
    <t>氏名</t>
    <rPh sb="0" eb="2">
      <t>シメイ</t>
    </rPh>
    <phoneticPr fontId="2"/>
  </si>
  <si>
    <t>学年・申込種目</t>
    <rPh sb="0" eb="2">
      <t>ガクネン</t>
    </rPh>
    <rPh sb="3" eb="5">
      <t>モウシコミ</t>
    </rPh>
    <rPh sb="5" eb="7">
      <t>シュモク</t>
    </rPh>
    <phoneticPr fontId="2"/>
  </si>
  <si>
    <t>参加資格</t>
    <rPh sb="0" eb="2">
      <t>サンカ</t>
    </rPh>
    <rPh sb="2" eb="4">
      <t>シカク</t>
    </rPh>
    <phoneticPr fontId="2"/>
  </si>
  <si>
    <t>保存・印刷</t>
    <rPh sb="0" eb="2">
      <t>ホゾン</t>
    </rPh>
    <rPh sb="3" eb="5">
      <t>インサツ</t>
    </rPh>
    <phoneticPr fontId="2"/>
  </si>
  <si>
    <t>≪</t>
    <phoneticPr fontId="2"/>
  </si>
  <si>
    <t>地区陸上競技専門委員長へのお願い≫</t>
    <rPh sb="0" eb="2">
      <t>チク</t>
    </rPh>
    <rPh sb="2" eb="4">
      <t>リクジョウ</t>
    </rPh>
    <rPh sb="4" eb="6">
      <t>キョウギ</t>
    </rPh>
    <rPh sb="6" eb="11">
      <t>センモンイインチョウ</t>
    </rPh>
    <rPh sb="14" eb="15">
      <t>ネガ</t>
    </rPh>
    <phoneticPr fontId="2"/>
  </si>
  <si>
    <t>６文字以上の学校</t>
    <rPh sb="1" eb="5">
      <t>モジイジョウ</t>
    </rPh>
    <rPh sb="6" eb="8">
      <t>ガッコウ</t>
    </rPh>
    <phoneticPr fontId="2"/>
  </si>
  <si>
    <r>
      <t>選手は，</t>
    </r>
    <r>
      <rPr>
        <sz val="11"/>
        <color rgb="FFFF0000"/>
        <rFont val="ＭＳ Ｐゴシック"/>
        <family val="3"/>
        <charset val="128"/>
      </rPr>
      <t>姓と名を別々に入力</t>
    </r>
    <r>
      <rPr>
        <sz val="11"/>
        <rFont val="ＭＳ Ｐゴシック"/>
        <family val="3"/>
        <charset val="128"/>
      </rPr>
      <t>する。監督は，姓と名の間に</t>
    </r>
    <r>
      <rPr>
        <sz val="11"/>
        <color rgb="FFFF0000"/>
        <rFont val="ＭＳ Ｐゴシック"/>
        <family val="3"/>
        <charset val="128"/>
      </rPr>
      <t>全角１文字分スペース</t>
    </r>
    <r>
      <rPr>
        <sz val="11"/>
        <rFont val="ＭＳ Ｐゴシック"/>
        <family val="3"/>
        <charset val="128"/>
      </rPr>
      <t>を入れる。</t>
    </r>
    <rPh sb="0" eb="2">
      <t>センシュ</t>
    </rPh>
    <rPh sb="4" eb="5">
      <t>セイ</t>
    </rPh>
    <rPh sb="6" eb="7">
      <t>メイ</t>
    </rPh>
    <rPh sb="8" eb="10">
      <t>ベツベツ</t>
    </rPh>
    <rPh sb="11" eb="13">
      <t>ニュウリョク</t>
    </rPh>
    <rPh sb="16" eb="18">
      <t>カントク</t>
    </rPh>
    <rPh sb="20" eb="21">
      <t>セイ</t>
    </rPh>
    <rPh sb="22" eb="23">
      <t>メイ</t>
    </rPh>
    <rPh sb="24" eb="25">
      <t>アイダ</t>
    </rPh>
    <rPh sb="26" eb="28">
      <t>ゼンカク</t>
    </rPh>
    <rPh sb="29" eb="31">
      <t>モジ</t>
    </rPh>
    <rPh sb="31" eb="32">
      <t>ブン</t>
    </rPh>
    <rPh sb="37" eb="38">
      <t>イ</t>
    </rPh>
    <phoneticPr fontId="2"/>
  </si>
  <si>
    <r>
      <rPr>
        <sz val="11"/>
        <color rgb="FFFF0000"/>
        <rFont val="ＭＳ Ｐゴシック"/>
        <family val="3"/>
        <charset val="128"/>
      </rPr>
      <t>半角ｶﾀｶﾅ</t>
    </r>
    <r>
      <rPr>
        <sz val="11"/>
        <rFont val="ＭＳ Ｐゴシック"/>
        <family val="3"/>
        <charset val="128"/>
      </rPr>
      <t>で入力する。（既に，入力制限がかかっています）</t>
    </r>
    <rPh sb="0" eb="2">
      <t>ハンカク</t>
    </rPh>
    <rPh sb="7" eb="9">
      <t>ニュウリョク</t>
    </rPh>
    <rPh sb="13" eb="14">
      <t>スデ</t>
    </rPh>
    <rPh sb="16" eb="18">
      <t>ニュウリョク</t>
    </rPh>
    <rPh sb="18" eb="20">
      <t>セイゲン</t>
    </rPh>
    <phoneticPr fontId="2"/>
  </si>
  <si>
    <r>
      <t>　①トラック種目　　　「11.98」「2.34.56」のように</t>
    </r>
    <r>
      <rPr>
        <sz val="11"/>
        <color rgb="FFFF0000"/>
        <rFont val="ＭＳ Ｐゴシック"/>
        <family val="3"/>
        <charset val="128"/>
      </rPr>
      <t>半角数字</t>
    </r>
    <r>
      <rPr>
        <sz val="11"/>
        <rFont val="ＭＳ Ｐゴシック"/>
        <family val="3"/>
        <charset val="128"/>
      </rPr>
      <t>と</t>
    </r>
    <r>
      <rPr>
        <sz val="11"/>
        <color rgb="FFFF0000"/>
        <rFont val="ＭＳ Ｐゴシック"/>
        <family val="3"/>
        <charset val="128"/>
      </rPr>
      <t>ピリオド</t>
    </r>
    <r>
      <rPr>
        <sz val="11"/>
        <rFont val="ＭＳ Ｐゴシック"/>
        <family val="3"/>
        <charset val="128"/>
      </rPr>
      <t>で入力する。</t>
    </r>
    <rPh sb="6" eb="8">
      <t>シュモク</t>
    </rPh>
    <rPh sb="31" eb="32">
      <t>ハン</t>
    </rPh>
    <rPh sb="32" eb="33">
      <t>カク</t>
    </rPh>
    <rPh sb="33" eb="35">
      <t>スウジ</t>
    </rPh>
    <rPh sb="41" eb="43">
      <t>ニュウリョク</t>
    </rPh>
    <phoneticPr fontId="2"/>
  </si>
  <si>
    <r>
      <t>　②フィールド種目　「5m60」「11m98」にように</t>
    </r>
    <r>
      <rPr>
        <sz val="11"/>
        <color rgb="FFFF0000"/>
        <rFont val="ＭＳ Ｐゴシック"/>
        <family val="3"/>
        <charset val="128"/>
      </rPr>
      <t>半角数字</t>
    </r>
    <r>
      <rPr>
        <sz val="11"/>
        <rFont val="ＭＳ Ｐゴシック"/>
        <family val="3"/>
        <charset val="128"/>
      </rPr>
      <t>と半角「</t>
    </r>
    <r>
      <rPr>
        <sz val="11"/>
        <color rgb="FFFF0000"/>
        <rFont val="ＭＳ Ｐゴシック"/>
        <family val="3"/>
        <charset val="128"/>
      </rPr>
      <t>m</t>
    </r>
    <r>
      <rPr>
        <sz val="11"/>
        <rFont val="ＭＳ Ｐゴシック"/>
        <family val="3"/>
        <charset val="128"/>
      </rPr>
      <t>」で入力する。</t>
    </r>
    <rPh sb="7" eb="9">
      <t>シュモク</t>
    </rPh>
    <rPh sb="27" eb="29">
      <t>ハンカク</t>
    </rPh>
    <rPh sb="29" eb="31">
      <t>スウジ</t>
    </rPh>
    <rPh sb="32" eb="34">
      <t>ハンカク</t>
    </rPh>
    <rPh sb="38" eb="40">
      <t>ニュウリョク</t>
    </rPh>
    <phoneticPr fontId="2"/>
  </si>
  <si>
    <t>○</t>
  </si>
  <si>
    <t>地区中体連名</t>
    <rPh sb="0" eb="2">
      <t>チク</t>
    </rPh>
    <rPh sb="2" eb="5">
      <t>チュウタイレン</t>
    </rPh>
    <rPh sb="5" eb="6">
      <t>メイ</t>
    </rPh>
    <phoneticPr fontId="41"/>
  </si>
  <si>
    <t>市町村名</t>
    <rPh sb="0" eb="3">
      <t>シチョウソン</t>
    </rPh>
    <rPh sb="3" eb="4">
      <t>メイ</t>
    </rPh>
    <phoneticPr fontId="41"/>
  </si>
  <si>
    <t>学校名</t>
    <rPh sb="0" eb="2">
      <t>ガッコウ</t>
    </rPh>
    <rPh sb="2" eb="3">
      <t>メイ</t>
    </rPh>
    <phoneticPr fontId="41"/>
  </si>
  <si>
    <t>総合得点</t>
    <rPh sb="0" eb="2">
      <t>ソウゴウ</t>
    </rPh>
    <rPh sb="2" eb="4">
      <t>トクテン</t>
    </rPh>
    <phoneticPr fontId="41"/>
  </si>
  <si>
    <t>砲丸投</t>
    <rPh sb="0" eb="3">
      <t>ホウガンナ</t>
    </rPh>
    <phoneticPr fontId="41"/>
  </si>
  <si>
    <t>走高跳</t>
    <rPh sb="0" eb="1">
      <t>ハシ</t>
    </rPh>
    <rPh sb="1" eb="3">
      <t>タカト</t>
    </rPh>
    <phoneticPr fontId="41"/>
  </si>
  <si>
    <t>※手動計時の場合は，それぞれの点数と総合得点を直接入力してください。</t>
    <rPh sb="1" eb="3">
      <t>シュドウ</t>
    </rPh>
    <rPh sb="3" eb="5">
      <t>ケイジ</t>
    </rPh>
    <rPh sb="6" eb="8">
      <t>バアイ</t>
    </rPh>
    <rPh sb="15" eb="17">
      <t>テンスウ</t>
    </rPh>
    <rPh sb="18" eb="20">
      <t>ソウゴウ</t>
    </rPh>
    <rPh sb="20" eb="22">
      <t>トクテン</t>
    </rPh>
    <rPh sb="23" eb="25">
      <t>チョクセツ</t>
    </rPh>
    <rPh sb="25" eb="27">
      <t>ニュウリョク</t>
    </rPh>
    <phoneticPr fontId="2"/>
  </si>
  <si>
    <t>風速</t>
    <rPh sb="0" eb="2">
      <t>フウソク</t>
    </rPh>
    <phoneticPr fontId="2"/>
  </si>
  <si>
    <t>東胆振</t>
    <rPh sb="0" eb="1">
      <t>ヒガシ</t>
    </rPh>
    <rPh sb="1" eb="3">
      <t>イブリ</t>
    </rPh>
    <phoneticPr fontId="2"/>
  </si>
  <si>
    <t>西胆振</t>
    <rPh sb="0" eb="1">
      <t>ニシ</t>
    </rPh>
    <rPh sb="1" eb="3">
      <t>イブリ</t>
    </rPh>
    <phoneticPr fontId="2"/>
  </si>
  <si>
    <t>旭川</t>
    <rPh sb="0" eb="2">
      <t>アサ</t>
    </rPh>
    <phoneticPr fontId="2"/>
  </si>
  <si>
    <t>旭川市立緑が丘中学校</t>
    <rPh sb="0" eb="2">
      <t>アサ</t>
    </rPh>
    <rPh sb="2" eb="4">
      <t>シリツ</t>
    </rPh>
    <rPh sb="4" eb="5">
      <t>ミドリ</t>
    </rPh>
    <rPh sb="6" eb="7">
      <t>オカ</t>
    </rPh>
    <rPh sb="7" eb="10">
      <t>チュウガッコウ</t>
    </rPh>
    <phoneticPr fontId="2"/>
  </si>
  <si>
    <t>旭川緑が丘</t>
    <rPh sb="0" eb="2">
      <t>アサ</t>
    </rPh>
    <rPh sb="2" eb="5">
      <t>ミドリ</t>
    </rPh>
    <phoneticPr fontId="2"/>
  </si>
  <si>
    <r>
      <t>（１）「資格」欄は，標準記録突破の場合は『標準』，地区１位は『１位』をドロップダウンリストから選択。</t>
    </r>
    <r>
      <rPr>
        <sz val="11"/>
        <color indexed="10"/>
        <rFont val="ＭＳ Ｐゴシック"/>
        <family val="3"/>
        <charset val="128"/>
      </rPr>
      <t>両方</t>
    </r>
    <r>
      <rPr>
        <sz val="11"/>
        <rFont val="ＭＳ Ｐゴシック"/>
        <family val="3"/>
        <charset val="128"/>
      </rPr>
      <t>の資格がある場合は，</t>
    </r>
    <r>
      <rPr>
        <sz val="11"/>
        <color indexed="10"/>
        <rFont val="ＭＳ Ｐゴシック"/>
        <family val="3"/>
        <charset val="128"/>
      </rPr>
      <t>『標準』</t>
    </r>
    <r>
      <rPr>
        <sz val="11"/>
        <rFont val="ＭＳ Ｐゴシック"/>
        <family val="3"/>
        <charset val="128"/>
      </rPr>
      <t>を選択する。</t>
    </r>
    <rPh sb="4" eb="6">
      <t>シカク</t>
    </rPh>
    <rPh sb="7" eb="8">
      <t>ラン</t>
    </rPh>
    <rPh sb="10" eb="12">
      <t>ヒョウジュン</t>
    </rPh>
    <rPh sb="12" eb="14">
      <t>キロク</t>
    </rPh>
    <rPh sb="14" eb="16">
      <t>トッパ</t>
    </rPh>
    <rPh sb="17" eb="19">
      <t>バアイ</t>
    </rPh>
    <rPh sb="21" eb="23">
      <t>ヒョウジュン</t>
    </rPh>
    <rPh sb="25" eb="27">
      <t>チク</t>
    </rPh>
    <rPh sb="28" eb="29">
      <t>イ</t>
    </rPh>
    <rPh sb="32" eb="33">
      <t>イ</t>
    </rPh>
    <rPh sb="47" eb="49">
      <t>センタク</t>
    </rPh>
    <rPh sb="50" eb="52">
      <t>リョウホウ</t>
    </rPh>
    <rPh sb="53" eb="55">
      <t>シカク</t>
    </rPh>
    <rPh sb="58" eb="60">
      <t>バアイ</t>
    </rPh>
    <rPh sb="63" eb="65">
      <t>ヒョウジュン</t>
    </rPh>
    <rPh sb="67" eb="69">
      <t>センタク</t>
    </rPh>
    <phoneticPr fontId="2"/>
  </si>
  <si>
    <t>「下音更」だけでは，下音更が市町村立と読み取れるので</t>
    <rPh sb="1" eb="2">
      <t>シモ</t>
    </rPh>
    <rPh sb="2" eb="4">
      <t>オトフケ</t>
    </rPh>
    <rPh sb="10" eb="11">
      <t>シモ</t>
    </rPh>
    <rPh sb="11" eb="13">
      <t>オトフケ</t>
    </rPh>
    <rPh sb="14" eb="17">
      <t>シチョウソン</t>
    </rPh>
    <rPh sb="17" eb="18">
      <t>リツ</t>
    </rPh>
    <rPh sb="19" eb="20">
      <t>ヨ</t>
    </rPh>
    <rPh sb="21" eb="22">
      <t>ト</t>
    </rPh>
    <phoneticPr fontId="2"/>
  </si>
  <si>
    <t>各地区専門委員長は，参加校より申込書類・デジタルデータを集約し</t>
    <rPh sb="0" eb="3">
      <t>カクチク</t>
    </rPh>
    <rPh sb="3" eb="8">
      <t>センモンイインチョウ</t>
    </rPh>
    <rPh sb="10" eb="12">
      <t>サンカ</t>
    </rPh>
    <rPh sb="12" eb="13">
      <t>コウ</t>
    </rPh>
    <rPh sb="15" eb="17">
      <t>モウシコミ</t>
    </rPh>
    <rPh sb="17" eb="19">
      <t>ショルイ</t>
    </rPh>
    <rPh sb="28" eb="30">
      <t>シュウヤク</t>
    </rPh>
    <phoneticPr fontId="2"/>
  </si>
  <si>
    <t>オホーツク</t>
    <phoneticPr fontId="2"/>
  </si>
  <si>
    <t>小中学校</t>
    <rPh sb="0" eb="1">
      <t>ショウ</t>
    </rPh>
    <rPh sb="1" eb="4">
      <t>チュウガッコウ</t>
    </rPh>
    <phoneticPr fontId="2"/>
  </si>
  <si>
    <t>学校</t>
    <rPh sb="0" eb="2">
      <t>ガッコウ</t>
    </rPh>
    <phoneticPr fontId="2"/>
  </si>
  <si>
    <t>中等教育学校</t>
    <rPh sb="0" eb="2">
      <t>チュウトウ</t>
    </rPh>
    <rPh sb="2" eb="4">
      <t>キョウイク</t>
    </rPh>
    <rPh sb="4" eb="6">
      <t>ガッコウ</t>
    </rPh>
    <phoneticPr fontId="2"/>
  </si>
  <si>
    <t>学園</t>
    <rPh sb="0" eb="2">
      <t>ガクエン</t>
    </rPh>
    <phoneticPr fontId="2"/>
  </si>
  <si>
    <t>中等部</t>
    <rPh sb="0" eb="3">
      <t>チュウトウブ</t>
    </rPh>
    <phoneticPr fontId="2"/>
  </si>
  <si>
    <t>◇参加資格◇</t>
    <rPh sb="1" eb="3">
      <t>サンカ</t>
    </rPh>
    <rPh sb="3" eb="5">
      <t>シカク</t>
    </rPh>
    <phoneticPr fontId="41"/>
  </si>
  <si>
    <t>通信
標準</t>
    <rPh sb="0" eb="2">
      <t>ツウシン</t>
    </rPh>
    <rPh sb="3" eb="5">
      <t>ヒョウジュン</t>
    </rPh>
    <phoneticPr fontId="41"/>
  </si>
  <si>
    <t>種目</t>
    <rPh sb="0" eb="2">
      <t>シュモク</t>
    </rPh>
    <phoneticPr fontId="41"/>
  </si>
  <si>
    <t>400m</t>
    <phoneticPr fontId="41"/>
  </si>
  <si>
    <t>資格</t>
    <rPh sb="0" eb="2">
      <t>シカク</t>
    </rPh>
    <phoneticPr fontId="41"/>
  </si>
  <si>
    <t>地区
標準</t>
    <rPh sb="0" eb="2">
      <t>チク</t>
    </rPh>
    <rPh sb="3" eb="5">
      <t>ヒョウジュン</t>
    </rPh>
    <phoneticPr fontId="41"/>
  </si>
  <si>
    <t>最高
記録</t>
    <rPh sb="0" eb="2">
      <t>サイコウ</t>
    </rPh>
    <rPh sb="3" eb="5">
      <t>キロク</t>
    </rPh>
    <phoneticPr fontId="41"/>
  </si>
  <si>
    <t>15.00</t>
    <phoneticPr fontId="41"/>
  </si>
  <si>
    <t>10.00</t>
    <phoneticPr fontId="41"/>
  </si>
  <si>
    <t>1.50</t>
    <phoneticPr fontId="41"/>
  </si>
  <si>
    <t>地区
１位</t>
    <rPh sb="0" eb="2">
      <t>チク</t>
    </rPh>
    <rPh sb="4" eb="5">
      <t>イ</t>
    </rPh>
    <phoneticPr fontId="41"/>
  </si>
  <si>
    <t>得点</t>
    <rPh sb="0" eb="2">
      <t>トクテン</t>
    </rPh>
    <phoneticPr fontId="41"/>
  </si>
  <si>
    <r>
      <t>※400mで1分を超える記録は，</t>
    </r>
    <r>
      <rPr>
        <b/>
        <sz val="10"/>
        <color rgb="FFFF0000"/>
        <rFont val="ＭＳ Ｐゴシック"/>
        <family val="3"/>
        <charset val="128"/>
      </rPr>
      <t>「61．12」</t>
    </r>
    <r>
      <rPr>
        <sz val="10"/>
        <color rgb="FFFF0000"/>
        <rFont val="ＭＳ Ｐゴシック"/>
        <family val="3"/>
        <charset val="128"/>
      </rPr>
      <t>のように入力する。</t>
    </r>
    <rPh sb="7" eb="8">
      <t>フン</t>
    </rPh>
    <rPh sb="9" eb="10">
      <t>コ</t>
    </rPh>
    <rPh sb="12" eb="14">
      <t>キロク</t>
    </rPh>
    <rPh sb="27" eb="29">
      <t>ニュウリョク</t>
    </rPh>
    <phoneticPr fontId="2"/>
  </si>
  <si>
    <t>400m</t>
    <phoneticPr fontId="41"/>
  </si>
  <si>
    <t>競技者氏名</t>
    <rPh sb="0" eb="3">
      <t>キョウギシャ</t>
    </rPh>
    <rPh sb="3" eb="5">
      <t>シメイ</t>
    </rPh>
    <phoneticPr fontId="41"/>
  </si>
  <si>
    <t>ﾌﾘｶﾞﾅ</t>
    <phoneticPr fontId="41"/>
  </si>
  <si>
    <t>　　追い風　　 +0.5 (0.5と入力すると+が表示される)</t>
    <rPh sb="2" eb="3">
      <t>オ</t>
    </rPh>
    <rPh sb="4" eb="5">
      <t>カゼ</t>
    </rPh>
    <rPh sb="18" eb="20">
      <t>ニュウリョク</t>
    </rPh>
    <rPh sb="25" eb="27">
      <t>ヒョウジ</t>
    </rPh>
    <phoneticPr fontId="2"/>
  </si>
  <si>
    <t>　　向かい風　-0.2 (半角で-を入力後，0.2を入力)</t>
    <phoneticPr fontId="2"/>
  </si>
  <si>
    <t>　　無風　　　　0.0  (0を入力すると0.0が表示される)</t>
    <rPh sb="2" eb="4">
      <t>ムフウ</t>
    </rPh>
    <rPh sb="16" eb="18">
      <t>ニュウリョク</t>
    </rPh>
    <rPh sb="25" eb="27">
      <t>ヒョウジ</t>
    </rPh>
    <phoneticPr fontId="2"/>
  </si>
  <si>
    <t>　（デジタルデータの提出方法は，各地区専門委員長の指示に従うこと）</t>
    <rPh sb="10" eb="12">
      <t>テイシュツ</t>
    </rPh>
    <rPh sb="12" eb="14">
      <t>ホウホウ</t>
    </rPh>
    <rPh sb="16" eb="19">
      <t>カクチク</t>
    </rPh>
    <rPh sb="19" eb="24">
      <t>センモンイインチョウ</t>
    </rPh>
    <rPh sb="25" eb="27">
      <t>シジ</t>
    </rPh>
    <rPh sb="28" eb="29">
      <t>シタガ</t>
    </rPh>
    <phoneticPr fontId="2"/>
  </si>
  <si>
    <r>
      <t>　①</t>
    </r>
    <r>
      <rPr>
        <sz val="11"/>
        <color rgb="FFFF0000"/>
        <rFont val="ＭＳ Ｐゴシック"/>
        <family val="3"/>
        <charset val="128"/>
      </rPr>
      <t>圧縮フォルダ</t>
    </r>
    <r>
      <rPr>
        <sz val="11"/>
        <rFont val="ＭＳ Ｐゴシック"/>
        <family val="3"/>
        <charset val="128"/>
      </rPr>
      <t>（フォルダ名は，地区中体連名）</t>
    </r>
    <r>
      <rPr>
        <sz val="11"/>
        <color rgb="FFFF0000"/>
        <rFont val="ＭＳ Ｐゴシック"/>
        <family val="3"/>
        <charset val="128"/>
      </rPr>
      <t>を作成</t>
    </r>
    <r>
      <rPr>
        <sz val="11"/>
        <rFont val="ＭＳ Ｐゴシック"/>
        <family val="3"/>
        <charset val="128"/>
      </rPr>
      <t>し，データを収集する。</t>
    </r>
    <rPh sb="2" eb="4">
      <t>アッシュク</t>
    </rPh>
    <rPh sb="13" eb="14">
      <t>メイ</t>
    </rPh>
    <rPh sb="16" eb="18">
      <t>チク</t>
    </rPh>
    <rPh sb="18" eb="21">
      <t>チュウタイレン</t>
    </rPh>
    <rPh sb="21" eb="22">
      <t>メイ</t>
    </rPh>
    <rPh sb="24" eb="26">
      <t>サクセイ</t>
    </rPh>
    <rPh sb="32" eb="34">
      <t>シュウシュウ</t>
    </rPh>
    <phoneticPr fontId="2"/>
  </si>
  <si>
    <t>　②他の申込書類（総括申込等）と共に大会事務局へデータを添付してe-mailで送信してください。</t>
    <rPh sb="2" eb="3">
      <t>タ</t>
    </rPh>
    <rPh sb="4" eb="6">
      <t>モウシコミ</t>
    </rPh>
    <rPh sb="6" eb="8">
      <t>ショルイ</t>
    </rPh>
    <rPh sb="9" eb="11">
      <t>ソウカツ</t>
    </rPh>
    <rPh sb="11" eb="13">
      <t>モウシコミ</t>
    </rPh>
    <rPh sb="13" eb="14">
      <t>トウ</t>
    </rPh>
    <rPh sb="16" eb="17">
      <t>トモ</t>
    </rPh>
    <rPh sb="18" eb="20">
      <t>タイカイ</t>
    </rPh>
    <rPh sb="20" eb="23">
      <t>ジムキョク</t>
    </rPh>
    <rPh sb="28" eb="30">
      <t>テンプ</t>
    </rPh>
    <rPh sb="39" eb="41">
      <t>ソウシン</t>
    </rPh>
    <phoneticPr fontId="2"/>
  </si>
  <si>
    <t>　③印刷された用紙類は，郵送等で送付ください。</t>
    <rPh sb="2" eb="4">
      <t>インサツ</t>
    </rPh>
    <rPh sb="7" eb="9">
      <t>ヨウシ</t>
    </rPh>
    <rPh sb="9" eb="10">
      <t>ルイ</t>
    </rPh>
    <rPh sb="12" eb="14">
      <t>ユウソウ</t>
    </rPh>
    <rPh sb="14" eb="15">
      <t>トウ</t>
    </rPh>
    <rPh sb="16" eb="18">
      <t>ソウフ</t>
    </rPh>
    <phoneticPr fontId="2"/>
  </si>
  <si>
    <t>110mH（風）</t>
    <rPh sb="6" eb="7">
      <t>カゼ</t>
    </rPh>
    <phoneticPr fontId="41"/>
  </si>
  <si>
    <t>100mH（風）</t>
    <rPh sb="6" eb="7">
      <t>カゼ</t>
    </rPh>
    <phoneticPr fontId="41"/>
  </si>
  <si>
    <t>200m（風）</t>
    <rPh sb="5" eb="6">
      <t>カゼ</t>
    </rPh>
    <phoneticPr fontId="41"/>
  </si>
  <si>
    <t>札幌あいの里東</t>
  </si>
  <si>
    <t>札幌あやめ野</t>
  </si>
  <si>
    <t>札幌もみじ台</t>
  </si>
  <si>
    <t>札幌もみじ台南</t>
  </si>
  <si>
    <t>札幌稲積</t>
  </si>
  <si>
    <t>札幌稲穂</t>
  </si>
  <si>
    <t>札幌稲陵</t>
  </si>
  <si>
    <t>札幌栄</t>
  </si>
  <si>
    <t>札幌栄町</t>
  </si>
  <si>
    <t>札幌栄南</t>
  </si>
  <si>
    <t>札幌丘珠</t>
  </si>
  <si>
    <t>札幌宮の丘</t>
  </si>
  <si>
    <t>札幌宮の森</t>
  </si>
  <si>
    <t>札幌琴似</t>
  </si>
  <si>
    <t>札幌啓明</t>
  </si>
  <si>
    <t>札幌月寒</t>
  </si>
  <si>
    <t>札幌元町</t>
  </si>
  <si>
    <t>札幌光陽</t>
  </si>
  <si>
    <t>札幌厚別</t>
  </si>
  <si>
    <t>札幌厚別南</t>
  </si>
  <si>
    <t>札幌厚別北</t>
  </si>
  <si>
    <t>札幌向陵</t>
  </si>
  <si>
    <t>札幌札苗</t>
  </si>
  <si>
    <t>札幌札苗北</t>
  </si>
  <si>
    <t>札幌山鼻</t>
  </si>
  <si>
    <t>札幌篠路西</t>
  </si>
  <si>
    <t>札幌篠路</t>
  </si>
  <si>
    <t>札幌手稲西</t>
  </si>
  <si>
    <t>札幌手稲</t>
  </si>
  <si>
    <t>札幌手稲東</t>
  </si>
  <si>
    <t>札幌上篠路</t>
  </si>
  <si>
    <t>札幌上野幌</t>
  </si>
  <si>
    <t>札幌常盤</t>
  </si>
  <si>
    <t>札幌信濃</t>
  </si>
  <si>
    <t>札幌新琴似</t>
  </si>
  <si>
    <t>札幌新琴似北</t>
  </si>
  <si>
    <t>札幌新川西</t>
  </si>
  <si>
    <t>札幌新川</t>
  </si>
  <si>
    <t>札幌新陵</t>
  </si>
  <si>
    <t>札幌真栄</t>
  </si>
  <si>
    <t>札幌真駒内曙</t>
  </si>
  <si>
    <t>札幌真駒内</t>
  </si>
  <si>
    <t>札幌澄川</t>
  </si>
  <si>
    <t>札幌星置</t>
  </si>
  <si>
    <t>札幌清田</t>
  </si>
  <si>
    <t>札幌西岡</t>
  </si>
  <si>
    <t>札幌西岡北</t>
  </si>
  <si>
    <t>札幌西野</t>
  </si>
  <si>
    <t>札幌西陵</t>
  </si>
  <si>
    <t>札幌青葉</t>
  </si>
  <si>
    <t>札幌石山</t>
  </si>
  <si>
    <t>札幌前田</t>
  </si>
  <si>
    <t>札幌前田北</t>
  </si>
  <si>
    <t>札幌藻岩</t>
  </si>
  <si>
    <t>札幌太平</t>
  </si>
  <si>
    <t>札幌中の島</t>
  </si>
  <si>
    <t>札幌中央</t>
  </si>
  <si>
    <t>札幌中島</t>
  </si>
  <si>
    <t>札幌定山渓</t>
  </si>
  <si>
    <t>札幌東栄</t>
  </si>
  <si>
    <t>札幌東月寒</t>
  </si>
  <si>
    <t>札幌東白石</t>
  </si>
  <si>
    <t>札幌東米里</t>
  </si>
  <si>
    <t>札幌藤野</t>
  </si>
  <si>
    <t>札幌屯田中央</t>
  </si>
  <si>
    <t>札幌屯田北</t>
  </si>
  <si>
    <t>札幌南が丘</t>
  </si>
  <si>
    <t>札幌日章</t>
  </si>
  <si>
    <t>札幌柏丘</t>
  </si>
  <si>
    <t>札幌柏</t>
  </si>
  <si>
    <t>札幌白石</t>
  </si>
  <si>
    <t>札幌八軒</t>
  </si>
  <si>
    <t>札幌八軒東</t>
  </si>
  <si>
    <t>札幌八条</t>
  </si>
  <si>
    <t>札幌発寒</t>
  </si>
  <si>
    <t>札幌美香保</t>
  </si>
  <si>
    <t>札幌伏見</t>
  </si>
  <si>
    <t>札幌福移</t>
  </si>
  <si>
    <t>札幌福井野</t>
  </si>
  <si>
    <t>札幌平岡中央</t>
  </si>
  <si>
    <t>札幌平岡</t>
  </si>
  <si>
    <t>札幌平岡緑</t>
  </si>
  <si>
    <t xml:space="preserve">札幌平岸 </t>
  </si>
  <si>
    <t>札幌米里</t>
  </si>
  <si>
    <t>札幌北栄</t>
  </si>
  <si>
    <t>札幌北辰</t>
  </si>
  <si>
    <t>札幌北都</t>
  </si>
  <si>
    <t>札幌北白石</t>
  </si>
  <si>
    <t>札幌北野台</t>
  </si>
  <si>
    <t>札幌北野</t>
  </si>
  <si>
    <t>札幌北陽</t>
  </si>
  <si>
    <t>札幌幌東</t>
  </si>
  <si>
    <t>札幌明園</t>
  </si>
  <si>
    <t>札幌羊丘</t>
  </si>
  <si>
    <t>札幌陵北</t>
  </si>
  <si>
    <t>札幌陵陽</t>
  </si>
  <si>
    <t>札幌簾舞</t>
  </si>
  <si>
    <t>北教大附属札幌</t>
  </si>
  <si>
    <t>札幌聾学校</t>
  </si>
  <si>
    <t>朝鮮初中高級学校</t>
  </si>
  <si>
    <t>札幌光星</t>
  </si>
  <si>
    <t>札幌聖心女子学院</t>
  </si>
  <si>
    <t>札幌大谷</t>
  </si>
  <si>
    <t>東海大学付属第四</t>
  </si>
  <si>
    <t>藤女子</t>
  </si>
  <si>
    <t>北星学園女子</t>
  </si>
  <si>
    <t>北嶺</t>
  </si>
  <si>
    <t>北海道インターナショナルスクール</t>
  </si>
  <si>
    <t>星槎もみじ</t>
    <rPh sb="0" eb="2">
      <t>セイサ</t>
    </rPh>
    <phoneticPr fontId="11"/>
  </si>
  <si>
    <t>開成</t>
    <rPh sb="0" eb="2">
      <t>カイセイ</t>
    </rPh>
    <phoneticPr fontId="11"/>
  </si>
  <si>
    <t>石狩</t>
  </si>
  <si>
    <t>恵庭恵み野</t>
  </si>
  <si>
    <t>恵庭</t>
  </si>
  <si>
    <t>恵庭恵北</t>
  </si>
  <si>
    <t>恵庭恵明</t>
  </si>
  <si>
    <t>恵庭柏陽</t>
  </si>
  <si>
    <t>江別第一</t>
  </si>
  <si>
    <t>江別第三</t>
  </si>
  <si>
    <t>江別第二</t>
  </si>
  <si>
    <t>江別江陽</t>
  </si>
  <si>
    <t>江別大麻</t>
  </si>
  <si>
    <t>江別大麻東</t>
  </si>
  <si>
    <t>江別中央</t>
  </si>
  <si>
    <t>江別野幌</t>
  </si>
  <si>
    <t>新篠津</t>
  </si>
  <si>
    <t>石狩花川</t>
  </si>
  <si>
    <t>石狩花川南</t>
  </si>
  <si>
    <t>石狩花川北</t>
  </si>
  <si>
    <t>石狩厚田</t>
  </si>
  <si>
    <t>石狩樽川</t>
  </si>
  <si>
    <t>石狩浜益</t>
  </si>
  <si>
    <t>石狩聚富</t>
  </si>
  <si>
    <t>千歳駒里</t>
  </si>
  <si>
    <t>千歳向陽台</t>
  </si>
  <si>
    <t>千歳青葉</t>
  </si>
  <si>
    <t>千歳</t>
  </si>
  <si>
    <t>千歳東千歳</t>
  </si>
  <si>
    <t>千歳富丘</t>
  </si>
  <si>
    <t>千歳北進</t>
  </si>
  <si>
    <t>千歳北斗</t>
  </si>
  <si>
    <t>当別西当別</t>
  </si>
  <si>
    <t>当別</t>
  </si>
  <si>
    <t>当別弁華別</t>
  </si>
  <si>
    <t>北広島広葉</t>
  </si>
  <si>
    <t xml:space="preserve">北広島西の里 </t>
  </si>
  <si>
    <t>北広島西部</t>
  </si>
  <si>
    <t>北広島大曲</t>
  </si>
  <si>
    <t>北広島東部</t>
  </si>
  <si>
    <t>北広島緑陽</t>
  </si>
  <si>
    <t>立命館慶祥</t>
  </si>
  <si>
    <t>札幌日本大学</t>
  </si>
  <si>
    <t>千歳勇舞</t>
    <rPh sb="0" eb="2">
      <t>チトセ</t>
    </rPh>
    <phoneticPr fontId="11"/>
  </si>
  <si>
    <t>南空知</t>
  </si>
  <si>
    <t>岩見沢栗沢</t>
  </si>
  <si>
    <t>岩見沢光陵</t>
  </si>
  <si>
    <t>岩見沢上幌向</t>
  </si>
  <si>
    <t>岩見沢清園</t>
  </si>
  <si>
    <t>岩見沢東光</t>
  </si>
  <si>
    <t>岩見沢美流渡</t>
  </si>
  <si>
    <t>岩見沢豊</t>
  </si>
  <si>
    <t>岩見沢北村</t>
  </si>
  <si>
    <t>岩見沢明成</t>
  </si>
  <si>
    <t>岩見沢緑</t>
  </si>
  <si>
    <t>栗山</t>
  </si>
  <si>
    <t>月形</t>
  </si>
  <si>
    <t>三笠萱野</t>
  </si>
  <si>
    <t>三笠</t>
  </si>
  <si>
    <t>長沼</t>
  </si>
  <si>
    <t>南幌</t>
  </si>
  <si>
    <t>美唄東</t>
  </si>
  <si>
    <t>美唄南美唄</t>
  </si>
  <si>
    <t>美唄</t>
  </si>
  <si>
    <t>美唄峰延</t>
  </si>
  <si>
    <t>由仁</t>
  </si>
  <si>
    <t>夕張</t>
  </si>
  <si>
    <t>北空知</t>
  </si>
  <si>
    <t>雨竜</t>
  </si>
  <si>
    <t>沼田</t>
  </si>
  <si>
    <t>深川一已</t>
  </si>
  <si>
    <t>深川</t>
  </si>
  <si>
    <t>秩父別</t>
  </si>
  <si>
    <t>北竜</t>
  </si>
  <si>
    <t>妹背牛</t>
  </si>
  <si>
    <t>芦別</t>
  </si>
  <si>
    <t>芦別啓成</t>
  </si>
  <si>
    <t>浦臼</t>
  </si>
  <si>
    <t>歌志内</t>
  </si>
  <si>
    <t>砂川</t>
  </si>
  <si>
    <t>砂川石山</t>
  </si>
  <si>
    <t>滝川江陵</t>
    <rPh sb="0" eb="2">
      <t>タキカワ</t>
    </rPh>
    <rPh sb="2" eb="4">
      <t>コウリョウ</t>
    </rPh>
    <phoneticPr fontId="11"/>
  </si>
  <si>
    <t>滝川明苑</t>
    <rPh sb="0" eb="2">
      <t>タキカワ</t>
    </rPh>
    <rPh sb="2" eb="4">
      <t>メイエン</t>
    </rPh>
    <phoneticPr fontId="11"/>
  </si>
  <si>
    <t>奈井江</t>
  </si>
  <si>
    <t>小樽塩谷</t>
  </si>
  <si>
    <t>小樽向陽</t>
  </si>
  <si>
    <t>小樽桜町</t>
  </si>
  <si>
    <t>小樽松ヶ枝</t>
  </si>
  <si>
    <t>小樽西陵</t>
  </si>
  <si>
    <t>小樽銭函</t>
  </si>
  <si>
    <t>小樽朝里</t>
  </si>
  <si>
    <t>小樽潮見台</t>
  </si>
  <si>
    <t>小樽長橋</t>
  </si>
  <si>
    <t>小樽忍路</t>
  </si>
  <si>
    <t>小樽望洋台</t>
  </si>
  <si>
    <t>小樽菁園</t>
  </si>
  <si>
    <t>双葉</t>
  </si>
  <si>
    <t>小樽聾</t>
  </si>
  <si>
    <t>後志</t>
  </si>
  <si>
    <t>島牧</t>
  </si>
  <si>
    <t>寿都</t>
  </si>
  <si>
    <t>黒松内</t>
  </si>
  <si>
    <t>黒松内白井川</t>
  </si>
  <si>
    <t>蘭越</t>
  </si>
  <si>
    <t>ニセコ</t>
  </si>
  <si>
    <t>真狩</t>
  </si>
  <si>
    <t>留寿都</t>
  </si>
  <si>
    <t>喜茂別</t>
  </si>
  <si>
    <t>京極</t>
  </si>
  <si>
    <t>倶知安</t>
  </si>
  <si>
    <t>共和</t>
  </si>
  <si>
    <t>岩内第一</t>
  </si>
  <si>
    <t>岩内第二</t>
  </si>
  <si>
    <t>泊</t>
  </si>
  <si>
    <t>神恵内</t>
  </si>
  <si>
    <t>積丹美国</t>
  </si>
  <si>
    <t>古平</t>
  </si>
  <si>
    <t>仁木</t>
  </si>
  <si>
    <t>仁木銀山</t>
  </si>
  <si>
    <t>余市東</t>
  </si>
  <si>
    <t>余市旭</t>
  </si>
  <si>
    <t>余市西</t>
  </si>
  <si>
    <t>赤井川</t>
  </si>
  <si>
    <t>室蘭地方</t>
  </si>
  <si>
    <t>室蘭港北</t>
  </si>
  <si>
    <t>室蘭星蘭</t>
  </si>
  <si>
    <t>室蘭東明</t>
  </si>
  <si>
    <t>室蘭本室蘭</t>
  </si>
  <si>
    <t>室蘭翔陽</t>
  </si>
  <si>
    <t>室蘭桜蘭</t>
  </si>
  <si>
    <t>室蘭聾</t>
  </si>
  <si>
    <t>室蘭西</t>
    <rPh sb="0" eb="2">
      <t>ムロラン</t>
    </rPh>
    <rPh sb="2" eb="3">
      <t>ニシ</t>
    </rPh>
    <phoneticPr fontId="11"/>
  </si>
  <si>
    <t>登別西陵</t>
  </si>
  <si>
    <t>登別</t>
  </si>
  <si>
    <t>登別幌別</t>
  </si>
  <si>
    <t>登別緑陽</t>
  </si>
  <si>
    <t>登別鷲別</t>
  </si>
  <si>
    <t>登別明日</t>
  </si>
  <si>
    <t>いずみの学校</t>
  </si>
  <si>
    <t>伊達</t>
  </si>
  <si>
    <t>伊達光陵</t>
  </si>
  <si>
    <t>伊達星の丘</t>
  </si>
  <si>
    <t>伊達大滝</t>
  </si>
  <si>
    <t>伊達達南</t>
  </si>
  <si>
    <t>壮瞥久保内</t>
  </si>
  <si>
    <t>壮瞥</t>
  </si>
  <si>
    <t>洞爺湖虻田</t>
  </si>
  <si>
    <t>洞爺湖洞爺</t>
  </si>
  <si>
    <t>豊浦</t>
  </si>
  <si>
    <t>苫小牧地方</t>
  </si>
  <si>
    <t>苫小牧開成</t>
  </si>
  <si>
    <t xml:space="preserve">苫小牧啓北 </t>
  </si>
  <si>
    <t>苫小牧啓明</t>
  </si>
  <si>
    <t>苫小牧光洋</t>
  </si>
  <si>
    <t>苫小牧沼ノ端</t>
  </si>
  <si>
    <t>苫小牧植苗</t>
  </si>
  <si>
    <t>苫小牧青翔</t>
  </si>
  <si>
    <t>苫小牧東</t>
  </si>
  <si>
    <t>苫小牧明野</t>
  </si>
  <si>
    <t>苫小牧明倫</t>
  </si>
  <si>
    <t>苫小牧勇払</t>
  </si>
  <si>
    <t>苫小牧凌雲</t>
  </si>
  <si>
    <t>苫小牧緑陵</t>
  </si>
  <si>
    <t>苫小牧和光</t>
  </si>
  <si>
    <t>むかわ穂別</t>
  </si>
  <si>
    <t>むかわ鵡川</t>
  </si>
  <si>
    <t>安平早来</t>
  </si>
  <si>
    <t>安平追分</t>
  </si>
  <si>
    <t>厚真</t>
  </si>
  <si>
    <t>厚真厚南</t>
  </si>
  <si>
    <t>白老</t>
  </si>
  <si>
    <t>白老白翔</t>
    <rPh sb="3" eb="4">
      <t>ショウ</t>
    </rPh>
    <phoneticPr fontId="11"/>
  </si>
  <si>
    <t>日高</t>
  </si>
  <si>
    <t>えりも</t>
  </si>
  <si>
    <t>浦河第一</t>
  </si>
  <si>
    <t>浦河第二</t>
  </si>
  <si>
    <t>浦河荻伏</t>
  </si>
  <si>
    <t>新ひだか三石</t>
  </si>
  <si>
    <t>新ひだか静内第三</t>
  </si>
  <si>
    <t>新ひだか静内</t>
  </si>
  <si>
    <t>新冠</t>
  </si>
  <si>
    <t>日高厚賀</t>
  </si>
  <si>
    <t>日高富川</t>
  </si>
  <si>
    <t>日高門別</t>
  </si>
  <si>
    <t>平取振内</t>
  </si>
  <si>
    <t>平取</t>
  </si>
  <si>
    <t>様似</t>
  </si>
  <si>
    <t>函館西</t>
  </si>
  <si>
    <t>函館赤川</t>
  </si>
  <si>
    <t>函館潮見</t>
  </si>
  <si>
    <t>函館宇賀の浦</t>
  </si>
  <si>
    <t>函館桔梗</t>
  </si>
  <si>
    <t>函館凌雲</t>
  </si>
  <si>
    <t>函館港</t>
  </si>
  <si>
    <t>函館光成</t>
  </si>
  <si>
    <t>函館的場</t>
  </si>
  <si>
    <t>函館深堀</t>
  </si>
  <si>
    <t>函館湯川</t>
  </si>
  <si>
    <t>函館銭亀沢</t>
  </si>
  <si>
    <t>函館戸倉</t>
  </si>
  <si>
    <t>函館亀田</t>
  </si>
  <si>
    <t>函館本通</t>
  </si>
  <si>
    <t>函館旭岡</t>
  </si>
  <si>
    <t>函館北</t>
  </si>
  <si>
    <t>北教大附属函館</t>
    <rPh sb="2" eb="3">
      <t>ダイ</t>
    </rPh>
    <phoneticPr fontId="12"/>
  </si>
  <si>
    <t>函館亀尾</t>
  </si>
  <si>
    <t>函館鱒川</t>
  </si>
  <si>
    <t>函館ラ・サール</t>
  </si>
  <si>
    <t>遺愛女子</t>
  </si>
  <si>
    <t>函館白百合学園</t>
  </si>
  <si>
    <t>函館聾</t>
  </si>
  <si>
    <t>函館潮光</t>
  </si>
  <si>
    <t>函館日新</t>
  </si>
  <si>
    <t>函館恵山</t>
  </si>
  <si>
    <t>函館椴法華</t>
  </si>
  <si>
    <t>函館尾札部</t>
  </si>
  <si>
    <t>函館臼尻</t>
  </si>
  <si>
    <t>渡島</t>
  </si>
  <si>
    <t>鹿部</t>
  </si>
  <si>
    <t>七飯</t>
  </si>
  <si>
    <t xml:space="preserve">七飯大沼 </t>
  </si>
  <si>
    <t>七飯大中山</t>
  </si>
  <si>
    <t>松前</t>
  </si>
  <si>
    <t>松前大島</t>
  </si>
  <si>
    <t>森砂原</t>
  </si>
  <si>
    <t>森</t>
  </si>
  <si>
    <t>知内</t>
  </si>
  <si>
    <t>長万部</t>
  </si>
  <si>
    <t>八雲熊石第一</t>
  </si>
  <si>
    <t>八雲熊石第二</t>
  </si>
  <si>
    <t>八雲</t>
  </si>
  <si>
    <t>八雲野田生</t>
  </si>
  <si>
    <t>八雲落部</t>
  </si>
  <si>
    <t>北斗上磯</t>
  </si>
  <si>
    <t>北斗石別</t>
  </si>
  <si>
    <t>北斗大野</t>
  </si>
  <si>
    <t>北斗浜分</t>
  </si>
  <si>
    <t>北斗茂辺地</t>
  </si>
  <si>
    <t>木古内</t>
  </si>
  <si>
    <t>檜山</t>
  </si>
  <si>
    <t>せたな瀬棚</t>
  </si>
  <si>
    <t>せたな大成</t>
  </si>
  <si>
    <t>せたな北檜山</t>
  </si>
  <si>
    <t>奥尻</t>
  </si>
  <si>
    <t>奥尻青苗</t>
  </si>
  <si>
    <t>乙部</t>
  </si>
  <si>
    <t>厚沢部館</t>
  </si>
  <si>
    <t>厚沢部</t>
  </si>
  <si>
    <t>厚沢部鶉</t>
  </si>
  <si>
    <t>江差</t>
  </si>
  <si>
    <t>江差北</t>
  </si>
  <si>
    <t>今金</t>
  </si>
  <si>
    <t>上ノ国</t>
  </si>
  <si>
    <t>旭川愛宕</t>
  </si>
  <si>
    <t>旭川</t>
  </si>
  <si>
    <t>旭川永山</t>
  </si>
  <si>
    <t>旭川永山南</t>
  </si>
  <si>
    <t>旭川啓北</t>
  </si>
  <si>
    <t>旭川光陽</t>
  </si>
  <si>
    <t>旭川広陵</t>
  </si>
  <si>
    <t>旭川江丹別</t>
  </si>
  <si>
    <t>旭川桜岡</t>
  </si>
  <si>
    <t>旭川春光台</t>
  </si>
  <si>
    <t>旭川神楽</t>
  </si>
  <si>
    <t>旭川神居</t>
  </si>
  <si>
    <t>旭川神居東</t>
  </si>
  <si>
    <t>旭川西神楽</t>
  </si>
  <si>
    <t>旭川忠和</t>
  </si>
  <si>
    <t>旭川東光</t>
  </si>
  <si>
    <t>旭川東鷹栖</t>
  </si>
  <si>
    <t>旭川東明</t>
  </si>
  <si>
    <t>旭川東陽</t>
  </si>
  <si>
    <t>旭川北星</t>
  </si>
  <si>
    <t>旭川北門</t>
  </si>
  <si>
    <t>旭川明星</t>
  </si>
  <si>
    <t>旭川嵐山</t>
  </si>
  <si>
    <t>旭川緑が丘</t>
  </si>
  <si>
    <t>旭川六合</t>
  </si>
  <si>
    <t>北教大附属旭川</t>
  </si>
  <si>
    <t>旭川聾</t>
    <rPh sb="0" eb="2">
      <t>アサヒカワ</t>
    </rPh>
    <rPh sb="2" eb="3">
      <t>ロウ</t>
    </rPh>
    <phoneticPr fontId="11"/>
  </si>
  <si>
    <t>旭川AC</t>
    <rPh sb="0" eb="2">
      <t>アサヒカワ</t>
    </rPh>
    <phoneticPr fontId="11"/>
  </si>
  <si>
    <t>愛別</t>
  </si>
  <si>
    <t>上川</t>
  </si>
  <si>
    <t>鷹栖</t>
  </si>
  <si>
    <t>東神楽</t>
  </si>
  <si>
    <t>東川</t>
  </si>
  <si>
    <t>当麻</t>
  </si>
  <si>
    <t>比布</t>
  </si>
  <si>
    <t>美瑛</t>
  </si>
  <si>
    <t>美瑛美馬牛</t>
  </si>
  <si>
    <t>美瑛明徳</t>
  </si>
  <si>
    <t>士別</t>
  </si>
  <si>
    <t>剣淵</t>
  </si>
  <si>
    <t>士別温根別</t>
  </si>
  <si>
    <t>士別南</t>
  </si>
  <si>
    <t>士別上士別</t>
  </si>
  <si>
    <t>士別多寄</t>
  </si>
  <si>
    <t>士別朝日</t>
  </si>
  <si>
    <t>幌加内</t>
  </si>
  <si>
    <t>和寒</t>
  </si>
  <si>
    <t>名寄</t>
  </si>
  <si>
    <t>音威子府</t>
  </si>
  <si>
    <t>下川</t>
  </si>
  <si>
    <t>中川</t>
  </si>
  <si>
    <t>美深仁宇布</t>
  </si>
  <si>
    <t>美深</t>
  </si>
  <si>
    <t>名寄智恵文</t>
  </si>
  <si>
    <t>名寄風連</t>
  </si>
  <si>
    <t>名寄風連日進</t>
  </si>
  <si>
    <t>名寄東</t>
  </si>
  <si>
    <t>上富良野</t>
  </si>
  <si>
    <t>占冠トマム</t>
  </si>
  <si>
    <t>占冠</t>
  </si>
  <si>
    <t>中富良野</t>
  </si>
  <si>
    <t>南富良野</t>
  </si>
  <si>
    <t>富良野樹海</t>
  </si>
  <si>
    <t>富良野西</t>
  </si>
  <si>
    <t>富良野東</t>
  </si>
  <si>
    <t>富良野布部</t>
  </si>
  <si>
    <t>富良野布礼別</t>
  </si>
  <si>
    <t>富良野麓郷</t>
  </si>
  <si>
    <t>留萌</t>
  </si>
  <si>
    <t>羽幌</t>
  </si>
  <si>
    <t>羽幌焼尻</t>
  </si>
  <si>
    <t>羽幌天売</t>
  </si>
  <si>
    <t>初山別</t>
  </si>
  <si>
    <t>小平鬼鹿</t>
  </si>
  <si>
    <t>小平</t>
  </si>
  <si>
    <t>増毛</t>
  </si>
  <si>
    <t>苫前古丹別</t>
  </si>
  <si>
    <t>苫前</t>
  </si>
  <si>
    <t>留萌港南</t>
  </si>
  <si>
    <t>留萌北光</t>
  </si>
  <si>
    <t>遠別</t>
  </si>
  <si>
    <t>天塩啓徳</t>
  </si>
  <si>
    <t>天塩</t>
  </si>
  <si>
    <t>宗谷</t>
  </si>
  <si>
    <t>猿払拓心</t>
  </si>
  <si>
    <t>枝幸歌登</t>
  </si>
  <si>
    <t>枝幸</t>
  </si>
  <si>
    <t>枝幸南</t>
  </si>
  <si>
    <t>稚内上勇知</t>
  </si>
  <si>
    <t>稚内下勇知</t>
  </si>
  <si>
    <t>稚内天北</t>
  </si>
  <si>
    <t>稚内増幌</t>
  </si>
  <si>
    <t>稚内西</t>
  </si>
  <si>
    <t>稚内宗谷</t>
  </si>
  <si>
    <t>稚内</t>
  </si>
  <si>
    <t>稚内東</t>
  </si>
  <si>
    <t>稚内南</t>
  </si>
  <si>
    <t>稚内潮見が丘</t>
  </si>
  <si>
    <t>中頓別</t>
  </si>
  <si>
    <t>浜頓別下頓別</t>
  </si>
  <si>
    <t>浜頓別</t>
  </si>
  <si>
    <t>豊富兜沼</t>
  </si>
  <si>
    <t>豊富</t>
  </si>
  <si>
    <t>幌延</t>
  </si>
  <si>
    <t>幌延問寒別</t>
  </si>
  <si>
    <t>利尻沓形</t>
  </si>
  <si>
    <t>利尻仙法志</t>
  </si>
  <si>
    <t>利尻富士鴛泊</t>
  </si>
  <si>
    <t>利尻富士鬼脇</t>
  </si>
  <si>
    <t>礼文香深</t>
  </si>
  <si>
    <t>礼文船泊</t>
  </si>
  <si>
    <t>網走</t>
  </si>
  <si>
    <t>遠軽安国</t>
  </si>
  <si>
    <t>遠軽</t>
  </si>
  <si>
    <t>遠軽丸瀬布</t>
  </si>
  <si>
    <t>遠軽生田原</t>
  </si>
  <si>
    <t>遠軽南</t>
  </si>
  <si>
    <t>遠軽白滝</t>
  </si>
  <si>
    <t>興部</t>
  </si>
  <si>
    <t>興部沙留</t>
  </si>
  <si>
    <t>訓子府</t>
  </si>
  <si>
    <t>佐呂間</t>
  </si>
  <si>
    <t>斜里知床ウトロ学校</t>
    <rPh sb="2" eb="4">
      <t>シレトコ</t>
    </rPh>
    <phoneticPr fontId="11"/>
  </si>
  <si>
    <t>斜里</t>
  </si>
  <si>
    <t>小清水</t>
  </si>
  <si>
    <t>清里</t>
  </si>
  <si>
    <t>西興部</t>
  </si>
  <si>
    <t>大空女満別</t>
  </si>
  <si>
    <t>大空東藻琴</t>
  </si>
  <si>
    <t>滝上</t>
  </si>
  <si>
    <t>置戸</t>
  </si>
  <si>
    <t>津別活汲</t>
  </si>
  <si>
    <t>津別</t>
  </si>
  <si>
    <t>美幌</t>
  </si>
  <si>
    <t>美幌北</t>
  </si>
  <si>
    <t>北見温根湯</t>
  </si>
  <si>
    <t>北見光西</t>
  </si>
  <si>
    <t>北見高栄</t>
  </si>
  <si>
    <t>北見小泉</t>
  </si>
  <si>
    <t>北見上常呂</t>
  </si>
  <si>
    <t>北見常呂</t>
  </si>
  <si>
    <t>北見仁頃</t>
  </si>
  <si>
    <t>北見瑞穂</t>
  </si>
  <si>
    <t>北見相内</t>
  </si>
  <si>
    <t>北見端野</t>
  </si>
  <si>
    <t>北見東相内</t>
  </si>
  <si>
    <t>北見東陵</t>
  </si>
  <si>
    <t>北見南</t>
  </si>
  <si>
    <t>北見北光</t>
  </si>
  <si>
    <t>北見北</t>
  </si>
  <si>
    <t>北見留辺蘂</t>
  </si>
  <si>
    <t>網走呼人</t>
  </si>
  <si>
    <t>網走第一</t>
  </si>
  <si>
    <t>網走第五</t>
  </si>
  <si>
    <t>網走第三</t>
  </si>
  <si>
    <t>網走第四</t>
  </si>
  <si>
    <t>網走第二</t>
  </si>
  <si>
    <t>紋別渚滑</t>
  </si>
  <si>
    <t>紋別上渚滑</t>
  </si>
  <si>
    <t>紋別潮見</t>
  </si>
  <si>
    <t>紋別</t>
  </si>
  <si>
    <t>湧別湖陵</t>
  </si>
  <si>
    <t>湧別上湧別</t>
  </si>
  <si>
    <t>湧別</t>
  </si>
  <si>
    <t>雄武</t>
  </si>
  <si>
    <t>全十勝</t>
  </si>
  <si>
    <t>浦幌</t>
  </si>
  <si>
    <t>浦幌上浦幌</t>
  </si>
  <si>
    <t>音更</t>
  </si>
  <si>
    <t>音更下音更</t>
  </si>
  <si>
    <t>音更共栄</t>
  </si>
  <si>
    <t>音更駒場</t>
  </si>
  <si>
    <t>音更緑南</t>
  </si>
  <si>
    <t>芽室西</t>
  </si>
  <si>
    <t>芽室</t>
  </si>
  <si>
    <t>芽室上美生</t>
  </si>
  <si>
    <t>広尾</t>
  </si>
  <si>
    <t>広尾豊似</t>
  </si>
  <si>
    <t>更別中央</t>
    <rPh sb="2" eb="4">
      <t>チュウオウ</t>
    </rPh>
    <phoneticPr fontId="11"/>
  </si>
  <si>
    <t>士幌町中央</t>
  </si>
  <si>
    <t>鹿追瓜幕</t>
  </si>
  <si>
    <t>鹿追</t>
  </si>
  <si>
    <t>上士幌</t>
  </si>
  <si>
    <t>新得屈足</t>
  </si>
  <si>
    <t>新得</t>
  </si>
  <si>
    <t>新得富村牛</t>
  </si>
  <si>
    <t>清水御影</t>
  </si>
  <si>
    <t>清水</t>
  </si>
  <si>
    <t>足寄</t>
  </si>
  <si>
    <t>帯広清川</t>
  </si>
  <si>
    <t>帯広西陵</t>
  </si>
  <si>
    <t>帯広川西</t>
  </si>
  <si>
    <t>帯広第一</t>
  </si>
  <si>
    <t>帯広第五</t>
  </si>
  <si>
    <t>帯広第三</t>
  </si>
  <si>
    <t>帯広第四</t>
  </si>
  <si>
    <t>帯広第七</t>
  </si>
  <si>
    <t>帯広第二</t>
  </si>
  <si>
    <t>帯広第八</t>
  </si>
  <si>
    <t>帯広第六</t>
  </si>
  <si>
    <t>帯広大空</t>
  </si>
  <si>
    <t>帯広南町</t>
  </si>
  <si>
    <t>帯広八千代</t>
  </si>
  <si>
    <t>帯広緑園</t>
  </si>
  <si>
    <t>大樹</t>
  </si>
  <si>
    <t>大樹尾田</t>
  </si>
  <si>
    <t>池田高島</t>
  </si>
  <si>
    <t>池田</t>
  </si>
  <si>
    <t>中札内</t>
  </si>
  <si>
    <t>豊頃</t>
  </si>
  <si>
    <t>本別仙美里</t>
  </si>
  <si>
    <t>本別</t>
  </si>
  <si>
    <t>本別勇足</t>
  </si>
  <si>
    <t>幕別糠内</t>
  </si>
  <si>
    <t>幕別札内</t>
  </si>
  <si>
    <t>幕別札内東</t>
  </si>
  <si>
    <t>幕別忠類</t>
  </si>
  <si>
    <t>幕別</t>
  </si>
  <si>
    <t>陸別</t>
  </si>
  <si>
    <t>帯広聾</t>
  </si>
  <si>
    <t>帯広翔陽</t>
  </si>
  <si>
    <t>釧路地方</t>
  </si>
  <si>
    <t>釧路阿寒湖</t>
  </si>
  <si>
    <t>釧路阿寒</t>
  </si>
  <si>
    <t>釧路共栄</t>
  </si>
  <si>
    <t>釧路景雲</t>
  </si>
  <si>
    <t>釧路桜が丘</t>
  </si>
  <si>
    <t>釧路山花</t>
  </si>
  <si>
    <t>釧路春採</t>
  </si>
  <si>
    <t>釧路青陵</t>
  </si>
  <si>
    <t>釧路大楽毛</t>
  </si>
  <si>
    <t>釧路鳥取西</t>
  </si>
  <si>
    <t>釧路鳥取</t>
  </si>
  <si>
    <t>釧路美原</t>
  </si>
  <si>
    <t>釧路幣舞</t>
  </si>
  <si>
    <t>釧路北</t>
  </si>
  <si>
    <t>釧路音別</t>
  </si>
  <si>
    <t>釧路遠矢</t>
  </si>
  <si>
    <t>釧路昆布森</t>
  </si>
  <si>
    <t>釧路富原</t>
  </si>
  <si>
    <t>釧路別保</t>
  </si>
  <si>
    <t>厚岸</t>
  </si>
  <si>
    <t>厚岸高知</t>
  </si>
  <si>
    <t>厚岸真龍</t>
  </si>
  <si>
    <t>厚岸太田</t>
  </si>
  <si>
    <t>厚岸片無去</t>
  </si>
  <si>
    <t>鶴居</t>
  </si>
  <si>
    <t>鶴居幌呂</t>
  </si>
  <si>
    <t>弟子屈川湯</t>
  </si>
  <si>
    <t>弟子屈</t>
  </si>
  <si>
    <t>白糠庶路</t>
  </si>
  <si>
    <t>白糠茶路</t>
  </si>
  <si>
    <t>白糠</t>
  </si>
  <si>
    <t>標茶阿歴内</t>
  </si>
  <si>
    <t>標茶磯分内</t>
  </si>
  <si>
    <t>標茶久著呂中央</t>
  </si>
  <si>
    <t>標茶中御卒別</t>
  </si>
  <si>
    <t>標茶中茶安別</t>
  </si>
  <si>
    <t>標茶塘路</t>
  </si>
  <si>
    <t>標茶虹別</t>
  </si>
  <si>
    <t>標茶</t>
  </si>
  <si>
    <t>浜中散布</t>
  </si>
  <si>
    <t>浜中姉別南</t>
  </si>
  <si>
    <t>浜中茶内</t>
  </si>
  <si>
    <t>浜中</t>
  </si>
  <si>
    <t>浜中霧多布</t>
  </si>
  <si>
    <t>北教大附属釧路</t>
  </si>
  <si>
    <t>武修館</t>
  </si>
  <si>
    <t>釧路聾</t>
  </si>
  <si>
    <t>根室</t>
  </si>
  <si>
    <t>根室海星</t>
  </si>
  <si>
    <t>根室啓雲</t>
  </si>
  <si>
    <t>根室光洋</t>
  </si>
  <si>
    <t>根室厚床</t>
  </si>
  <si>
    <t>根室歯舞</t>
  </si>
  <si>
    <t>根室柏陵</t>
  </si>
  <si>
    <t>根室落石</t>
  </si>
  <si>
    <t>中標津計根別</t>
  </si>
  <si>
    <t>中標津広陵</t>
  </si>
  <si>
    <t>中標津</t>
  </si>
  <si>
    <t>中標津武佐</t>
  </si>
  <si>
    <t>標津薫別</t>
  </si>
  <si>
    <t>標津古多糠</t>
  </si>
  <si>
    <t>標津川北</t>
  </si>
  <si>
    <t>標津</t>
  </si>
  <si>
    <t>別海上春別</t>
  </si>
  <si>
    <t>別海上西春別</t>
  </si>
  <si>
    <t>別海上風連</t>
  </si>
  <si>
    <t>別海西春別</t>
  </si>
  <si>
    <t>別海中春別</t>
  </si>
  <si>
    <t>別海中西別</t>
  </si>
  <si>
    <t>別海中央</t>
  </si>
  <si>
    <t>別海</t>
  </si>
  <si>
    <t>別海野付</t>
  </si>
  <si>
    <t>羅臼春松</t>
  </si>
  <si>
    <t>羅臼</t>
  </si>
  <si>
    <t>コード</t>
    <phoneticPr fontId="2"/>
  </si>
  <si>
    <t>ﾌﾘｶﾞﾅ</t>
    <phoneticPr fontId="2"/>
  </si>
  <si>
    <t>監督名</t>
    <rPh sb="0" eb="2">
      <t>カントク</t>
    </rPh>
    <rPh sb="2" eb="3">
      <t>メイ</t>
    </rPh>
    <phoneticPr fontId="2"/>
  </si>
  <si>
    <t>上川南部</t>
    <rPh sb="0" eb="2">
      <t>カミカワ</t>
    </rPh>
    <rPh sb="2" eb="4">
      <t>ナンブ</t>
    </rPh>
    <phoneticPr fontId="2"/>
  </si>
  <si>
    <t>上川北部</t>
    <rPh sb="0" eb="2">
      <t>カミカワ</t>
    </rPh>
    <rPh sb="2" eb="4">
      <t>ホクブ</t>
    </rPh>
    <phoneticPr fontId="2"/>
  </si>
  <si>
    <t>北見市立常呂中学校</t>
    <rPh sb="0" eb="4">
      <t>キタミシリツ</t>
    </rPh>
    <rPh sb="4" eb="6">
      <t>トコロ</t>
    </rPh>
    <rPh sb="6" eb="9">
      <t>チュウガッコウ</t>
    </rPh>
    <phoneticPr fontId="2"/>
  </si>
  <si>
    <t>北見常呂</t>
    <rPh sb="0" eb="2">
      <t>キタミ</t>
    </rPh>
    <rPh sb="2" eb="4">
      <t>トコロ</t>
    </rPh>
    <phoneticPr fontId="2"/>
  </si>
  <si>
    <t>ｵﾎｰﾂｸ</t>
  </si>
  <si>
    <t>北見市</t>
    <rPh sb="0" eb="3">
      <t>キタミシ</t>
    </rPh>
    <phoneticPr fontId="2"/>
  </si>
  <si>
    <t>常呂　太郎</t>
    <rPh sb="0" eb="2">
      <t>トコロ</t>
    </rPh>
    <rPh sb="3" eb="5">
      <t>タロウ</t>
    </rPh>
    <phoneticPr fontId="41"/>
  </si>
  <si>
    <t>ﾄｺﾛ ﾀﾛｳ</t>
    <phoneticPr fontId="41"/>
  </si>
  <si>
    <t>オホーツク</t>
    <phoneticPr fontId="2"/>
  </si>
  <si>
    <t>義務教育学校</t>
    <rPh sb="0" eb="4">
      <t>ギムキョウイク</t>
    </rPh>
    <rPh sb="4" eb="6">
      <t>ガッコウ</t>
    </rPh>
    <phoneticPr fontId="2"/>
  </si>
  <si>
    <t>マーシャル</t>
  </si>
  <si>
    <t>名</t>
    <rPh sb="0" eb="1">
      <t>メイ</t>
    </rPh>
    <phoneticPr fontId="2"/>
  </si>
  <si>
    <t>姓</t>
    <rPh sb="0" eb="1">
      <t>セイ</t>
    </rPh>
    <phoneticPr fontId="2"/>
  </si>
  <si>
    <t>№</t>
    <phoneticPr fontId="2"/>
  </si>
  <si>
    <t>陸協</t>
    <rPh sb="0" eb="2">
      <t>リッキョウ</t>
    </rPh>
    <phoneticPr fontId="2"/>
  </si>
  <si>
    <t>出発</t>
    <rPh sb="0" eb="2">
      <t>シュッパツ</t>
    </rPh>
    <phoneticPr fontId="2"/>
  </si>
  <si>
    <t>審判可能日</t>
    <rPh sb="0" eb="5">
      <t>シンパンカノウビ</t>
    </rPh>
    <phoneticPr fontId="2"/>
  </si>
  <si>
    <t>スターター</t>
  </si>
  <si>
    <t>アナウンサー</t>
  </si>
  <si>
    <t>記録情報</t>
    <rPh sb="0" eb="2">
      <t>キロク</t>
    </rPh>
    <rPh sb="2" eb="4">
      <t>ジョウホウ</t>
    </rPh>
    <phoneticPr fontId="2"/>
  </si>
  <si>
    <t>監察</t>
    <rPh sb="0" eb="2">
      <t>カンサツ</t>
    </rPh>
    <phoneticPr fontId="13"/>
  </si>
  <si>
    <t>競技者</t>
    <rPh sb="0" eb="2">
      <t>キョウギ</t>
    </rPh>
    <rPh sb="2" eb="3">
      <t>シャ</t>
    </rPh>
    <phoneticPr fontId="14"/>
  </si>
  <si>
    <t>写真判定</t>
    <rPh sb="0" eb="2">
      <t>シャシン</t>
    </rPh>
    <rPh sb="2" eb="4">
      <t>ハンテイ</t>
    </rPh>
    <phoneticPr fontId="13"/>
  </si>
  <si>
    <t>周回</t>
    <rPh sb="0" eb="2">
      <t>シュウカイ</t>
    </rPh>
    <phoneticPr fontId="13"/>
  </si>
  <si>
    <t>跳躍（幅）</t>
    <rPh sb="0" eb="2">
      <t>チョウヤク</t>
    </rPh>
    <rPh sb="3" eb="4">
      <t>ハバ</t>
    </rPh>
    <phoneticPr fontId="13"/>
  </si>
  <si>
    <t>跳躍（高）</t>
    <rPh sb="0" eb="2">
      <t>チョウヤク</t>
    </rPh>
    <phoneticPr fontId="13"/>
  </si>
  <si>
    <t>跳躍（棒）</t>
    <rPh sb="0" eb="2">
      <t>チョウヤク</t>
    </rPh>
    <rPh sb="3" eb="4">
      <t>ボウ</t>
    </rPh>
    <phoneticPr fontId="13"/>
  </si>
  <si>
    <t>投擲</t>
    <rPh sb="0" eb="2">
      <t>トウテキ</t>
    </rPh>
    <phoneticPr fontId="13"/>
  </si>
  <si>
    <t>風力</t>
    <rPh sb="0" eb="2">
      <t>フウリョク</t>
    </rPh>
    <phoneticPr fontId="13"/>
  </si>
  <si>
    <t>用器具</t>
    <rPh sb="0" eb="1">
      <t>ヨウ</t>
    </rPh>
    <rPh sb="1" eb="3">
      <t>キグ</t>
    </rPh>
    <phoneticPr fontId="13"/>
  </si>
  <si>
    <t>一任</t>
    <rPh sb="0" eb="2">
      <t>イチニン</t>
    </rPh>
    <phoneticPr fontId="2"/>
  </si>
  <si>
    <t>チーム名</t>
    <rPh sb="3" eb="4">
      <t>メイ</t>
    </rPh>
    <phoneticPr fontId="2"/>
  </si>
  <si>
    <t>上川南部</t>
    <rPh sb="2" eb="4">
      <t>ナンブ</t>
    </rPh>
    <phoneticPr fontId="2"/>
  </si>
  <si>
    <t>上川北部</t>
    <rPh sb="2" eb="4">
      <t>ホクブ</t>
    </rPh>
    <phoneticPr fontId="2"/>
  </si>
  <si>
    <t>分類</t>
    <rPh sb="0" eb="2">
      <t>ブンルイ</t>
    </rPh>
    <phoneticPr fontId="2"/>
  </si>
  <si>
    <t>チーム</t>
    <phoneticPr fontId="2"/>
  </si>
  <si>
    <t>コード</t>
    <phoneticPr fontId="2"/>
  </si>
  <si>
    <t>旭川中央</t>
    <rPh sb="2" eb="4">
      <t>チュウオウ</t>
    </rPh>
    <phoneticPr fontId="2"/>
  </si>
  <si>
    <t>中学男子200m</t>
  </si>
  <si>
    <t>中学男子400m</t>
  </si>
  <si>
    <t>中学男子800m</t>
  </si>
  <si>
    <t>中学男子1500m</t>
  </si>
  <si>
    <t>中学男子3000m</t>
  </si>
  <si>
    <t>中学男子110mH(0.914m)</t>
  </si>
  <si>
    <t>中学男子4X100mR</t>
  </si>
  <si>
    <t>中学男子走高跳</t>
  </si>
  <si>
    <t>中学男子棒高跳</t>
  </si>
  <si>
    <t>中学男子走幅跳</t>
  </si>
  <si>
    <t>中学男子砲丸投(5.000kg)</t>
  </si>
  <si>
    <t>中学男子四種競技</t>
  </si>
  <si>
    <t>中学女子200m</t>
  </si>
  <si>
    <t>中学女子800m</t>
  </si>
  <si>
    <t>中学女子1500m</t>
  </si>
  <si>
    <t>中学女子4X100mR</t>
  </si>
  <si>
    <t>中学女子走高跳</t>
  </si>
  <si>
    <t>中学女子走幅跳</t>
  </si>
  <si>
    <t>中学女子四種競技</t>
  </si>
  <si>
    <t>性別
ｺｰﾄﾞ</t>
    <rPh sb="0" eb="2">
      <t>セイベツ</t>
    </rPh>
    <phoneticPr fontId="2"/>
  </si>
  <si>
    <t>性
別</t>
    <phoneticPr fontId="2"/>
  </si>
  <si>
    <t>競技
ｺｰﾄﾞ</t>
    <rPh sb="0" eb="2">
      <t>キョウギ</t>
    </rPh>
    <phoneticPr fontId="2"/>
  </si>
  <si>
    <t>所属
ｺｰﾄﾞ</t>
    <rPh sb="0" eb="1">
      <t>ショ</t>
    </rPh>
    <rPh sb="1" eb="2">
      <t>ゾク</t>
    </rPh>
    <phoneticPr fontId="2"/>
  </si>
  <si>
    <t>個人
所属地</t>
    <rPh sb="0" eb="2">
      <t>コジン</t>
    </rPh>
    <rPh sb="3" eb="5">
      <t>ショゾク</t>
    </rPh>
    <rPh sb="5" eb="6">
      <t>チ</t>
    </rPh>
    <phoneticPr fontId="2"/>
  </si>
  <si>
    <t>ベスト
記録</t>
    <rPh sb="4" eb="6">
      <t>キロク</t>
    </rPh>
    <phoneticPr fontId="2"/>
  </si>
  <si>
    <t>◇NANS入力データ</t>
    <rPh sb="5" eb="7">
      <t>ニュウリョク</t>
    </rPh>
    <phoneticPr fontId="2"/>
  </si>
  <si>
    <t xml:space="preserve"> プログラム購入冊数　（１冊１,２００円）</t>
    <rPh sb="6" eb="8">
      <t>コウニュウ</t>
    </rPh>
    <rPh sb="8" eb="10">
      <t>サッスウ</t>
    </rPh>
    <rPh sb="13" eb="14">
      <t>サツ</t>
    </rPh>
    <rPh sb="19" eb="20">
      <t>エン</t>
    </rPh>
    <phoneticPr fontId="2"/>
  </si>
  <si>
    <t xml:space="preserve"> ランキング表冊数　（１冊６００円）　</t>
    <rPh sb="6" eb="7">
      <t>ヒョウ</t>
    </rPh>
    <rPh sb="7" eb="9">
      <t>サッスウ</t>
    </rPh>
    <rPh sb="12" eb="13">
      <t>サツ</t>
    </rPh>
    <rPh sb="16" eb="17">
      <t>エン</t>
    </rPh>
    <phoneticPr fontId="2"/>
  </si>
  <si>
    <t>緊急
連絡先</t>
    <rPh sb="0" eb="2">
      <t>キンキュウ</t>
    </rPh>
    <rPh sb="3" eb="6">
      <t>レンラクサキ</t>
    </rPh>
    <phoneticPr fontId="2"/>
  </si>
  <si>
    <t>審判員氏名</t>
  </si>
  <si>
    <t>希望1</t>
  </si>
  <si>
    <t>希望2</t>
  </si>
  <si>
    <t>保険</t>
  </si>
  <si>
    <t>資格</t>
  </si>
  <si>
    <t>審判
可能日</t>
    <phoneticPr fontId="2"/>
  </si>
  <si>
    <t>名前</t>
    <rPh sb="0" eb="2">
      <t>ナマエ</t>
    </rPh>
    <phoneticPr fontId="2"/>
  </si>
  <si>
    <t>フリガナ</t>
    <phoneticPr fontId="2"/>
  </si>
  <si>
    <t>中体連</t>
    <rPh sb="0" eb="3">
      <t>チュウタイレン</t>
    </rPh>
    <phoneticPr fontId="2"/>
  </si>
  <si>
    <t>チーム</t>
    <phoneticPr fontId="2"/>
  </si>
  <si>
    <t>点数</t>
    <rPh sb="0" eb="2">
      <t>テンスウ</t>
    </rPh>
    <phoneticPr fontId="2"/>
  </si>
  <si>
    <t>①</t>
    <phoneticPr fontId="2"/>
  </si>
  <si>
    <t>風</t>
    <rPh sb="0" eb="1">
      <t>カゼ</t>
    </rPh>
    <phoneticPr fontId="2"/>
  </si>
  <si>
    <t>②</t>
    <phoneticPr fontId="2"/>
  </si>
  <si>
    <t>③</t>
    <phoneticPr fontId="2"/>
  </si>
  <si>
    <t>④</t>
    <phoneticPr fontId="2"/>
  </si>
  <si>
    <t>チーム名</t>
    <rPh sb="3" eb="4">
      <t>メイ</t>
    </rPh>
    <phoneticPr fontId="41"/>
  </si>
  <si>
    <t>学年</t>
    <rPh sb="0" eb="2">
      <t>ガクネン</t>
    </rPh>
    <phoneticPr fontId="2"/>
  </si>
  <si>
    <t>※２枚目の参加料は，１枚目のシートに集約されます。</t>
    <rPh sb="2" eb="4">
      <t>マイメ</t>
    </rPh>
    <rPh sb="5" eb="8">
      <t>サンカリョウ</t>
    </rPh>
    <rPh sb="11" eb="13">
      <t>マイメ</t>
    </rPh>
    <rPh sb="18" eb="20">
      <t>シュウヤク</t>
    </rPh>
    <phoneticPr fontId="2"/>
  </si>
  <si>
    <t>※料金は当日，学校受付でお支払いください。</t>
    <rPh sb="1" eb="3">
      <t>リョウキン</t>
    </rPh>
    <rPh sb="4" eb="6">
      <t>トウジツ</t>
    </rPh>
    <rPh sb="7" eb="9">
      <t>ガッコウ</t>
    </rPh>
    <rPh sb="9" eb="11">
      <t>ウケツケ</t>
    </rPh>
    <rPh sb="13" eb="15">
      <t>シハラ</t>
    </rPh>
    <phoneticPr fontId="2"/>
  </si>
  <si>
    <t>申込書は，大会参加申込時に同封するか，下記宛に送付してください。</t>
    <rPh sb="0" eb="3">
      <t>モウシコミショ</t>
    </rPh>
    <rPh sb="5" eb="7">
      <t>タイカイ</t>
    </rPh>
    <rPh sb="7" eb="9">
      <t>サンカ</t>
    </rPh>
    <rPh sb="9" eb="10">
      <t>モウ</t>
    </rPh>
    <rPh sb="10" eb="11">
      <t>コ</t>
    </rPh>
    <rPh sb="11" eb="12">
      <t>ジ</t>
    </rPh>
    <rPh sb="13" eb="15">
      <t>ドウフウ</t>
    </rPh>
    <rPh sb="19" eb="21">
      <t>カキ</t>
    </rPh>
    <rPh sb="21" eb="22">
      <t>アテ</t>
    </rPh>
    <rPh sb="23" eb="25">
      <t>ソウフ</t>
    </rPh>
    <phoneticPr fontId="2"/>
  </si>
  <si>
    <t>参加申込書　記入注意事項</t>
    <rPh sb="0" eb="2">
      <t>サンカ</t>
    </rPh>
    <rPh sb="2" eb="4">
      <t>モウシコミ</t>
    </rPh>
    <rPh sb="4" eb="5">
      <t>ショ</t>
    </rPh>
    <rPh sb="6" eb="8">
      <t>キニュウ</t>
    </rPh>
    <rPh sb="8" eb="10">
      <t>チュウイ</t>
    </rPh>
    <rPh sb="10" eb="12">
      <t>ジコウ</t>
    </rPh>
    <phoneticPr fontId="2"/>
  </si>
  <si>
    <t>　　3000mの場合，「09.10.11」のように，「9」 の前に「0」を入力する。</t>
    <phoneticPr fontId="2"/>
  </si>
  <si>
    <t>　　砲丸投の場合も「09m55」のように，「0」の前に「0」を入力する。</t>
    <phoneticPr fontId="2"/>
  </si>
  <si>
    <r>
      <t>☆ファイル名は</t>
    </r>
    <r>
      <rPr>
        <sz val="11"/>
        <color rgb="FFFF0000"/>
        <rFont val="ＭＳ Ｐゴシック"/>
        <family val="3"/>
        <charset val="128"/>
      </rPr>
      <t>『○○中』『クラブ名』　（</t>
    </r>
    <r>
      <rPr>
        <sz val="11"/>
        <rFont val="ＭＳ Ｐゴシック"/>
        <family val="3"/>
        <charset val="128"/>
      </rPr>
      <t>○○は</t>
    </r>
    <r>
      <rPr>
        <sz val="11"/>
        <color rgb="FFFF0000"/>
        <rFont val="ＭＳ Ｐゴシック"/>
        <family val="3"/>
        <charset val="128"/>
      </rPr>
      <t>参加申込書のチーム名）</t>
    </r>
    <r>
      <rPr>
        <sz val="11"/>
        <rFont val="ＭＳ Ｐゴシック"/>
        <family val="3"/>
        <charset val="128"/>
      </rPr>
      <t>とし，保存する。</t>
    </r>
    <rPh sb="5" eb="6">
      <t>メイ</t>
    </rPh>
    <rPh sb="10" eb="11">
      <t>チュウ</t>
    </rPh>
    <rPh sb="16" eb="17">
      <t>メイ</t>
    </rPh>
    <rPh sb="23" eb="25">
      <t>サンカ</t>
    </rPh>
    <rPh sb="25" eb="28">
      <t>モウシコミショ</t>
    </rPh>
    <rPh sb="32" eb="33">
      <t>メイ</t>
    </rPh>
    <rPh sb="34" eb="35">
      <t>ガクメイ</t>
    </rPh>
    <rPh sb="37" eb="39">
      <t>ホゾン</t>
    </rPh>
    <phoneticPr fontId="2"/>
  </si>
  <si>
    <t>チーム名（学校のみ）</t>
    <rPh sb="3" eb="4">
      <t>メイ</t>
    </rPh>
    <rPh sb="5" eb="7">
      <t>ガッコウ</t>
    </rPh>
    <phoneticPr fontId="2"/>
  </si>
  <si>
    <t>B</t>
  </si>
  <si>
    <t>A</t>
  </si>
  <si>
    <t>北海</t>
    <rPh sb="0" eb="2">
      <t>ホッカイ</t>
    </rPh>
    <phoneticPr fontId="2"/>
  </si>
  <si>
    <t>ﾎｯｶｲ</t>
    <phoneticPr fontId="2"/>
  </si>
  <si>
    <t>（１）ドロップダウンリストから選択する。クラブチームはJ1，J2，J3のように入力する。</t>
    <rPh sb="15" eb="17">
      <t>センタク</t>
    </rPh>
    <rPh sb="39" eb="41">
      <t>ニュウリョク</t>
    </rPh>
    <phoneticPr fontId="2"/>
  </si>
  <si>
    <r>
      <t>※黄色の枠内は，自動計算されるようになっています。個票は，</t>
    </r>
    <r>
      <rPr>
        <b/>
        <sz val="10"/>
        <color rgb="FF002060"/>
        <rFont val="ＭＳ Ｐゴシック"/>
        <family val="3"/>
        <charset val="128"/>
      </rPr>
      <t>フィールドもピリオド「．」</t>
    </r>
    <r>
      <rPr>
        <sz val="10"/>
        <color rgb="FFFF0000"/>
        <rFont val="ＭＳ Ｐゴシック"/>
        <family val="3"/>
        <charset val="128"/>
      </rPr>
      <t>で入力してください</t>
    </r>
    <rPh sb="1" eb="3">
      <t>キイロ</t>
    </rPh>
    <rPh sb="4" eb="6">
      <t>ワクナイ</t>
    </rPh>
    <rPh sb="8" eb="10">
      <t>ジドウ</t>
    </rPh>
    <rPh sb="10" eb="12">
      <t>ケイサン</t>
    </rPh>
    <rPh sb="25" eb="27">
      <t>コヒョウ</t>
    </rPh>
    <rPh sb="43" eb="45">
      <t>ニュウリョク</t>
    </rPh>
    <phoneticPr fontId="2"/>
  </si>
  <si>
    <t>◇受付・総括申込データ</t>
    <rPh sb="1" eb="3">
      <t>ウケツケ</t>
    </rPh>
    <rPh sb="4" eb="6">
      <t>ソウカツ</t>
    </rPh>
    <rPh sb="6" eb="8">
      <t>モウシコミ</t>
    </rPh>
    <phoneticPr fontId="2"/>
  </si>
  <si>
    <t>◇四種ﾗﾝｷﾝｸﾞ用</t>
    <rPh sb="1" eb="3">
      <t>ヨンシュ</t>
    </rPh>
    <rPh sb="9" eb="10">
      <t>ヨウ</t>
    </rPh>
    <phoneticPr fontId="2"/>
  </si>
  <si>
    <t>◇審判集約</t>
    <rPh sb="1" eb="3">
      <t>シンパン</t>
    </rPh>
    <rPh sb="3" eb="5">
      <t>シュウヤク</t>
    </rPh>
    <phoneticPr fontId="2"/>
  </si>
  <si>
    <t>AAA</t>
  </si>
  <si>
    <t>C-3</t>
  </si>
  <si>
    <t>TONDEN.AC</t>
  </si>
  <si>
    <t>札幌JRC</t>
    <rPh sb="0" eb="2">
      <t>サッポロ</t>
    </rPh>
    <phoneticPr fontId="1"/>
  </si>
  <si>
    <t>札幌ジュニアアスリートクラブ</t>
    <rPh sb="0" eb="2">
      <t>サッポロ</t>
    </rPh>
    <phoneticPr fontId="1"/>
  </si>
  <si>
    <t>新札幌陸上クラブ</t>
    <rPh sb="0" eb="5">
      <t>シンサッポロリクジョウ</t>
    </rPh>
    <phoneticPr fontId="1"/>
  </si>
  <si>
    <t>渡辺陸上クラブ</t>
    <rPh sb="0" eb="2">
      <t>ワタナベ</t>
    </rPh>
    <rPh sb="2" eb="4">
      <t>リクジョウ</t>
    </rPh>
    <phoneticPr fontId="1"/>
  </si>
  <si>
    <t>ヴェイツ石狩</t>
    <rPh sb="4" eb="6">
      <t>イシカリ</t>
    </rPh>
    <phoneticPr fontId="1"/>
  </si>
  <si>
    <t>ハイテクACアカデミー</t>
  </si>
  <si>
    <t>小樽A・J・C</t>
    <rPh sb="0" eb="2">
      <t>オタル</t>
    </rPh>
    <phoneticPr fontId="1"/>
  </si>
  <si>
    <t>枝幸陸上クラブ</t>
    <rPh sb="0" eb="2">
      <t>エサシ</t>
    </rPh>
    <rPh sb="2" eb="4">
      <t>リクジョウ</t>
    </rPh>
    <phoneticPr fontId="1"/>
  </si>
  <si>
    <t>RyukokuAC</t>
  </si>
  <si>
    <t>ふらのジュニア陸上クラブ</t>
    <rPh sb="7" eb="9">
      <t>リクジョウ</t>
    </rPh>
    <phoneticPr fontId="63"/>
  </si>
  <si>
    <t>CRS</t>
  </si>
  <si>
    <t>NASS</t>
  </si>
  <si>
    <t>函館</t>
  </si>
  <si>
    <t>岩見沢陸上クラブ</t>
    <rPh sb="0" eb="3">
      <t>イワミザワ</t>
    </rPh>
    <rPh sb="3" eb="5">
      <t>リクジョウ</t>
    </rPh>
    <phoneticPr fontId="1"/>
  </si>
  <si>
    <t>深川陸上クラブ</t>
    <rPh sb="0" eb="2">
      <t>フカガワ</t>
    </rPh>
    <rPh sb="2" eb="4">
      <t>リクジョウ</t>
    </rPh>
    <phoneticPr fontId="1"/>
  </si>
  <si>
    <t>室蘭JHC</t>
    <rPh sb="0" eb="2">
      <t>ムロラン</t>
    </rPh>
    <phoneticPr fontId="1"/>
  </si>
  <si>
    <t>沼ノ端RSC</t>
    <rPh sb="0" eb="1">
      <t>ヌマ</t>
    </rPh>
    <rPh sb="2" eb="3">
      <t>ハタ</t>
    </rPh>
    <phoneticPr fontId="1"/>
  </si>
  <si>
    <t>十勝アスリートクラブ</t>
    <rPh sb="0" eb="2">
      <t>トカチ</t>
    </rPh>
    <phoneticPr fontId="1"/>
  </si>
  <si>
    <t>SHC釧路</t>
    <rPh sb="3" eb="5">
      <t>クシロ</t>
    </rPh>
    <phoneticPr fontId="1"/>
  </si>
  <si>
    <t xml:space="preserve"> 記録集購入冊数(１冊１,４００円 送料含む）</t>
    <rPh sb="1" eb="3">
      <t>キロク</t>
    </rPh>
    <rPh sb="3" eb="4">
      <t>シュウ</t>
    </rPh>
    <rPh sb="4" eb="6">
      <t>コウニュウ</t>
    </rPh>
    <rPh sb="6" eb="8">
      <t>サッスウ</t>
    </rPh>
    <rPh sb="10" eb="11">
      <t>サツ</t>
    </rPh>
    <rPh sb="16" eb="17">
      <t>エン</t>
    </rPh>
    <rPh sb="18" eb="20">
      <t>ソウリョウ</t>
    </rPh>
    <rPh sb="20" eb="21">
      <t>フク</t>
    </rPh>
    <phoneticPr fontId="2"/>
  </si>
  <si>
    <t>番組編成</t>
    <rPh sb="0" eb="4">
      <t>バングミヘンセイ</t>
    </rPh>
    <phoneticPr fontId="2"/>
  </si>
  <si>
    <t>市町村名をつけて入力する。　例：　｢釧路市」　「釧路町」など</t>
    <rPh sb="0" eb="3">
      <t>シチョウソン</t>
    </rPh>
    <rPh sb="3" eb="4">
      <t>メイ</t>
    </rPh>
    <rPh sb="8" eb="10">
      <t>ニュウリョク</t>
    </rPh>
    <rPh sb="14" eb="15">
      <t>レイ</t>
    </rPh>
    <rPh sb="18" eb="20">
      <t>クシロ</t>
    </rPh>
    <rPh sb="20" eb="21">
      <t>シ</t>
    </rPh>
    <rPh sb="24" eb="26">
      <t>クシロ</t>
    </rPh>
    <rPh sb="26" eb="27">
      <t>チョウ</t>
    </rPh>
    <phoneticPr fontId="2"/>
  </si>
  <si>
    <t>　◎　いずれも当日販売しますが，数に限りがありますので事前申込をお勧めします。</t>
    <rPh sb="7" eb="9">
      <t>トウジツ</t>
    </rPh>
    <rPh sb="9" eb="11">
      <t>ハンバイ</t>
    </rPh>
    <rPh sb="16" eb="17">
      <t>カズ</t>
    </rPh>
    <rPh sb="18" eb="19">
      <t>カギ</t>
    </rPh>
    <rPh sb="27" eb="29">
      <t>ジゼン</t>
    </rPh>
    <rPh sb="29" eb="30">
      <t>モウ</t>
    </rPh>
    <rPh sb="30" eb="31">
      <t>コ</t>
    </rPh>
    <rPh sb="33" eb="34">
      <t>スス</t>
    </rPh>
    <phoneticPr fontId="2"/>
  </si>
  <si>
    <t>小樽北陵</t>
    <rPh sb="2" eb="4">
      <t>ホクリョウ</t>
    </rPh>
    <phoneticPr fontId="2"/>
  </si>
  <si>
    <t>チーム</t>
  </si>
  <si>
    <t>コード</t>
  </si>
  <si>
    <t>小樽</t>
  </si>
  <si>
    <t>Mac Atlete Club</t>
  </si>
  <si>
    <t>監督氏名</t>
    <rPh sb="0" eb="2">
      <t>カントク</t>
    </rPh>
    <rPh sb="2" eb="4">
      <t>シメイ</t>
    </rPh>
    <phoneticPr fontId="2"/>
  </si>
  <si>
    <t>中体連</t>
    <rPh sb="0" eb="3">
      <t>チュウタイレン</t>
    </rPh>
    <phoneticPr fontId="2"/>
  </si>
  <si>
    <t>生年</t>
  </si>
  <si>
    <t>月日</t>
  </si>
  <si>
    <t>最高記録</t>
    <rPh sb="0" eb="2">
      <t>サイコウ</t>
    </rPh>
    <rPh sb="2" eb="4">
      <t>キロク</t>
    </rPh>
    <phoneticPr fontId="2"/>
  </si>
  <si>
    <t>風</t>
    <rPh sb="0" eb="1">
      <t>カゼ</t>
    </rPh>
    <phoneticPr fontId="2"/>
  </si>
  <si>
    <t>ﾘﾚｰ</t>
    <phoneticPr fontId="2"/>
  </si>
  <si>
    <t>種目ｺｰﾄﾞ</t>
    <rPh sb="0" eb="2">
      <t>シュモク</t>
    </rPh>
    <phoneticPr fontId="2"/>
  </si>
  <si>
    <t>所属ｺｰﾄﾞ</t>
    <rPh sb="0" eb="2">
      <t>ショゾク</t>
    </rPh>
    <phoneticPr fontId="2"/>
  </si>
  <si>
    <t>学年</t>
    <rPh sb="0" eb="2">
      <t>ガクネン</t>
    </rPh>
    <phoneticPr fontId="2"/>
  </si>
  <si>
    <t>リレー</t>
    <phoneticPr fontId="2"/>
  </si>
  <si>
    <t>1年100m</t>
    <rPh sb="1" eb="2">
      <t>ネン</t>
    </rPh>
    <phoneticPr fontId="2"/>
  </si>
  <si>
    <t>標準</t>
    <rPh sb="0" eb="2">
      <t>ヒョウジュン</t>
    </rPh>
    <phoneticPr fontId="2"/>
  </si>
  <si>
    <t>走幅跳</t>
    <rPh sb="0" eb="1">
      <t>ソウ</t>
    </rPh>
    <rPh sb="1" eb="3">
      <t>ハバト</t>
    </rPh>
    <phoneticPr fontId="2"/>
  </si>
  <si>
    <t>+1.2</t>
    <phoneticPr fontId="2"/>
  </si>
  <si>
    <t>１位</t>
    <rPh sb="1" eb="2">
      <t>イ</t>
    </rPh>
    <phoneticPr fontId="2"/>
  </si>
  <si>
    <t>○</t>
    <phoneticPr fontId="2"/>
  </si>
  <si>
    <t>1年100m</t>
    <rPh sb="1" eb="2">
      <t>ネン</t>
    </rPh>
    <phoneticPr fontId="69"/>
  </si>
  <si>
    <t>800m</t>
  </si>
  <si>
    <t>2.14.81</t>
    <phoneticPr fontId="2"/>
  </si>
  <si>
    <t>1年100mH</t>
    <rPh sb="1" eb="2">
      <t>ネン</t>
    </rPh>
    <phoneticPr fontId="70"/>
  </si>
  <si>
    <t>走幅跳</t>
  </si>
  <si>
    <t>5.44</t>
    <phoneticPr fontId="2"/>
  </si>
  <si>
    <t>2年100m</t>
    <rPh sb="1" eb="2">
      <t>ネン</t>
    </rPh>
    <phoneticPr fontId="70"/>
  </si>
  <si>
    <t>走高跳</t>
  </si>
  <si>
    <t>200m</t>
  </si>
  <si>
    <t>苫小牧</t>
    <phoneticPr fontId="2"/>
  </si>
  <si>
    <t>400m</t>
  </si>
  <si>
    <t>1500m</t>
  </si>
  <si>
    <t>3000m</t>
  </si>
  <si>
    <t>道北</t>
    <rPh sb="0" eb="2">
      <t>ドウホク</t>
    </rPh>
    <phoneticPr fontId="2"/>
  </si>
  <si>
    <t>中学1年男子100m</t>
    <rPh sb="0" eb="2">
      <t>チュウガク</t>
    </rPh>
    <rPh sb="3" eb="4">
      <t>ネン</t>
    </rPh>
    <rPh sb="4" eb="6">
      <t>ダンシ</t>
    </rPh>
    <phoneticPr fontId="2"/>
  </si>
  <si>
    <t>中学1年男子100mH</t>
    <rPh sb="3" eb="4">
      <t>ネン</t>
    </rPh>
    <phoneticPr fontId="2"/>
  </si>
  <si>
    <t>中学2年男子100m</t>
    <rPh sb="3" eb="4">
      <t>ネン</t>
    </rPh>
    <phoneticPr fontId="2"/>
  </si>
  <si>
    <t>資格</t>
    <rPh sb="0" eb="2">
      <t>シカク</t>
    </rPh>
    <phoneticPr fontId="2"/>
  </si>
  <si>
    <t>110mH</t>
  </si>
  <si>
    <t>砲丸投</t>
  </si>
  <si>
    <t>年</t>
    <phoneticPr fontId="2"/>
  </si>
  <si>
    <t>J3</t>
  </si>
  <si>
    <t>J3</t>
    <phoneticPr fontId="2"/>
  </si>
  <si>
    <t>四種競技</t>
  </si>
  <si>
    <t>中学女子3000m</t>
  </si>
  <si>
    <t>中学女子100mH(0.762m-8.0m)</t>
  </si>
  <si>
    <t>中学女子砲丸投(2.72kg)</t>
  </si>
  <si>
    <t>中学1年女子100m</t>
    <rPh sb="3" eb="4">
      <t>ネン</t>
    </rPh>
    <phoneticPr fontId="2"/>
  </si>
  <si>
    <t>中学2年女子100m</t>
  </si>
  <si>
    <t>100mH</t>
  </si>
  <si>
    <t>№</t>
    <phoneticPr fontId="2"/>
  </si>
  <si>
    <t>緊急連絡先（監督携帯）</t>
    <rPh sb="0" eb="2">
      <t>キンキュウ</t>
    </rPh>
    <rPh sb="2" eb="5">
      <t>レンラクサキ</t>
    </rPh>
    <rPh sb="6" eb="8">
      <t>カントク</t>
    </rPh>
    <rPh sb="8" eb="10">
      <t>ケイタイ</t>
    </rPh>
    <phoneticPr fontId="2"/>
  </si>
  <si>
    <t>棒高跳</t>
  </si>
  <si>
    <t>正式競技名1</t>
    <rPh sb="0" eb="2">
      <t>セイシキ</t>
    </rPh>
    <rPh sb="2" eb="4">
      <t>キョウギ</t>
    </rPh>
    <rPh sb="4" eb="5">
      <t>メイ</t>
    </rPh>
    <phoneticPr fontId="2"/>
  </si>
  <si>
    <t>正式競技名2</t>
    <rPh sb="0" eb="2">
      <t>セイシキ</t>
    </rPh>
    <rPh sb="2" eb="4">
      <t>キョウギ</t>
    </rPh>
    <rPh sb="4" eb="5">
      <t>メイ</t>
    </rPh>
    <phoneticPr fontId="2"/>
  </si>
  <si>
    <t>参加料</t>
    <rPh sb="0" eb="3">
      <t>サンカリョウ</t>
    </rPh>
    <phoneticPr fontId="2"/>
  </si>
  <si>
    <t>リレー</t>
    <phoneticPr fontId="2"/>
  </si>
  <si>
    <t>リレーのみ</t>
    <phoneticPr fontId="2"/>
  </si>
  <si>
    <t>男子</t>
    <rPh sb="0" eb="2">
      <t>ダンシ</t>
    </rPh>
    <phoneticPr fontId="2"/>
  </si>
  <si>
    <t>女子</t>
    <rPh sb="0" eb="2">
      <t>ジョシ</t>
    </rPh>
    <phoneticPr fontId="2"/>
  </si>
  <si>
    <t>5m25</t>
    <phoneticPr fontId="2"/>
  </si>
  <si>
    <t>1m50</t>
    <phoneticPr fontId="2"/>
  </si>
  <si>
    <t>名</t>
    <rPh sb="0" eb="1">
      <t>メイ</t>
    </rPh>
    <phoneticPr fontId="2"/>
  </si>
  <si>
    <t>姓</t>
    <rPh sb="0" eb="1">
      <t>セイ</t>
    </rPh>
    <phoneticPr fontId="2"/>
  </si>
  <si>
    <t>道</t>
    <rPh sb="0" eb="1">
      <t>ドウ</t>
    </rPh>
    <phoneticPr fontId="2"/>
  </si>
  <si>
    <t>ﾄﾞｳ</t>
    <phoneticPr fontId="2"/>
  </si>
  <si>
    <t>名ｶﾅ</t>
    <rPh sb="0" eb="1">
      <t>メイ</t>
    </rPh>
    <phoneticPr fontId="2"/>
  </si>
  <si>
    <t>姓ｶﾅ</t>
    <rPh sb="0" eb="1">
      <t>セイ</t>
    </rPh>
    <phoneticPr fontId="2"/>
  </si>
  <si>
    <t>北村</t>
    <rPh sb="0" eb="1">
      <t>キタ</t>
    </rPh>
    <rPh sb="1" eb="2">
      <t>ムラ</t>
    </rPh>
    <phoneticPr fontId="2"/>
  </si>
  <si>
    <t>裕美</t>
    <rPh sb="0" eb="2">
      <t>ヒロミ</t>
    </rPh>
    <phoneticPr fontId="2"/>
  </si>
  <si>
    <t>ｷﾀﾑﾗ</t>
    <phoneticPr fontId="2"/>
  </si>
  <si>
    <t>ﾋﾛﾐ</t>
    <phoneticPr fontId="2"/>
  </si>
  <si>
    <t>合計</t>
    <rPh sb="0" eb="2">
      <t>ゴウケイ</t>
    </rPh>
    <phoneticPr fontId="2"/>
  </si>
  <si>
    <t>4×１００ｍR　参加資格</t>
    <rPh sb="8" eb="12">
      <t>サンカシカク</t>
    </rPh>
    <phoneticPr fontId="2"/>
  </si>
  <si>
    <t>資格</t>
    <rPh sb="0" eb="2">
      <t>シカク</t>
    </rPh>
    <phoneticPr fontId="2"/>
  </si>
  <si>
    <t>標準</t>
    <rPh sb="0" eb="2">
      <t>ヒョウジュン</t>
    </rPh>
    <phoneticPr fontId="2"/>
  </si>
  <si>
    <t>１位</t>
    <rPh sb="1" eb="2">
      <t>イ</t>
    </rPh>
    <phoneticPr fontId="2"/>
  </si>
  <si>
    <t>最高記録</t>
    <rPh sb="0" eb="4">
      <t>サイコウキロク</t>
    </rPh>
    <phoneticPr fontId="2"/>
  </si>
  <si>
    <t>審判員希望</t>
    <rPh sb="0" eb="5">
      <t>シンパンインキボウ</t>
    </rPh>
    <phoneticPr fontId="2"/>
  </si>
  <si>
    <t>希望1</t>
    <rPh sb="0" eb="2">
      <t>キボウ</t>
    </rPh>
    <phoneticPr fontId="2"/>
  </si>
  <si>
    <t>希望2</t>
    <rPh sb="0" eb="2">
      <t>キボウ</t>
    </rPh>
    <phoneticPr fontId="2"/>
  </si>
  <si>
    <t>審判可能日</t>
    <rPh sb="0" eb="2">
      <t>シンパン</t>
    </rPh>
    <rPh sb="2" eb="5">
      <t>カノウビ</t>
    </rPh>
    <phoneticPr fontId="2"/>
  </si>
  <si>
    <t>氏名</t>
    <rPh sb="0" eb="2">
      <t>シメイ</t>
    </rPh>
    <phoneticPr fontId="2"/>
  </si>
  <si>
    <t>北村　裕美</t>
    <rPh sb="0" eb="5">
      <t>キタムラ</t>
    </rPh>
    <phoneticPr fontId="2"/>
  </si>
  <si>
    <t>男　子</t>
    <rPh sb="0" eb="1">
      <t>オトコ</t>
    </rPh>
    <rPh sb="2" eb="3">
      <t>コ</t>
    </rPh>
    <phoneticPr fontId="2"/>
  </si>
  <si>
    <t>女　子</t>
    <rPh sb="0" eb="1">
      <t>オンナ</t>
    </rPh>
    <rPh sb="2" eb="3">
      <t>コ</t>
    </rPh>
    <phoneticPr fontId="2"/>
  </si>
  <si>
    <t>チーム</t>
    <phoneticPr fontId="2"/>
  </si>
  <si>
    <t>J1</t>
  </si>
  <si>
    <t>J2</t>
  </si>
  <si>
    <t>5m28</t>
    <phoneticPr fontId="2"/>
  </si>
  <si>
    <t>審判希望</t>
    <rPh sb="0" eb="2">
      <t>シンパン</t>
    </rPh>
    <rPh sb="2" eb="4">
      <t>キボウ</t>
    </rPh>
    <phoneticPr fontId="2"/>
  </si>
  <si>
    <t>16日のみ</t>
    <rPh sb="2" eb="3">
      <t>ニチ</t>
    </rPh>
    <phoneticPr fontId="2"/>
  </si>
  <si>
    <t>17日のみ</t>
    <rPh sb="2" eb="3">
      <t>ニチ</t>
    </rPh>
    <phoneticPr fontId="2"/>
  </si>
  <si>
    <t>両日</t>
    <rPh sb="0" eb="2">
      <t>リョウジツ</t>
    </rPh>
    <phoneticPr fontId="2"/>
  </si>
  <si>
    <t>S</t>
    <phoneticPr fontId="2"/>
  </si>
  <si>
    <t>A</t>
    <phoneticPr fontId="2"/>
  </si>
  <si>
    <t>B</t>
    <phoneticPr fontId="2"/>
  </si>
  <si>
    <t>無</t>
    <rPh sb="0" eb="1">
      <t>ナシ</t>
    </rPh>
    <phoneticPr fontId="2"/>
  </si>
  <si>
    <t>（クラブ）</t>
    <phoneticPr fontId="2"/>
  </si>
  <si>
    <t>a</t>
    <phoneticPr fontId="2"/>
  </si>
  <si>
    <t>a</t>
    <phoneticPr fontId="2"/>
  </si>
  <si>
    <t>ｱｻﾋｶﾜﾐﾄﾞﾘｶﾞｵｶ</t>
    <phoneticPr fontId="2"/>
  </si>
  <si>
    <t>旭川市</t>
    <rPh sb="0" eb="2">
      <t>アサ</t>
    </rPh>
    <rPh sb="2" eb="3">
      <t>シ</t>
    </rPh>
    <phoneticPr fontId="2"/>
  </si>
  <si>
    <t>090-4879-9235</t>
    <phoneticPr fontId="2"/>
  </si>
  <si>
    <t>砲丸投</t>
    <phoneticPr fontId="2"/>
  </si>
  <si>
    <t>11.12</t>
    <phoneticPr fontId="2"/>
  </si>
  <si>
    <t>3m34</t>
    <phoneticPr fontId="2"/>
  </si>
  <si>
    <t>正式競技名3</t>
    <rPh sb="0" eb="2">
      <t>セイシキ</t>
    </rPh>
    <rPh sb="2" eb="4">
      <t>キョウギ</t>
    </rPh>
    <rPh sb="4" eb="5">
      <t>メイ</t>
    </rPh>
    <phoneticPr fontId="2"/>
  </si>
  <si>
    <t>中学男子4X100mR</t>
    <phoneticPr fontId="2"/>
  </si>
  <si>
    <t>北海道ｲﾝﾀｰﾅｼｮﾅﾙｽｸｰﾙ</t>
  </si>
  <si>
    <t>星槎もみじ</t>
    <rPh sb="0" eb="2">
      <t>セイサ</t>
    </rPh>
    <phoneticPr fontId="67"/>
  </si>
  <si>
    <t>市立札幌開成</t>
    <rPh sb="0" eb="2">
      <t>イチリツ</t>
    </rPh>
    <rPh sb="2" eb="4">
      <t>サッポロ</t>
    </rPh>
    <rPh sb="4" eb="6">
      <t>カイセイ</t>
    </rPh>
    <phoneticPr fontId="67"/>
  </si>
  <si>
    <t>チームC-3</t>
  </si>
  <si>
    <t>TONDEN.RC</t>
  </si>
  <si>
    <t>札幌ｼﾞｭﾆｱｱｽﾘｰﾄｸﾗﾌﾞ</t>
    <rPh sb="0" eb="2">
      <t>サッポロ</t>
    </rPh>
    <phoneticPr fontId="1"/>
  </si>
  <si>
    <t>新札幌陸上ｸﾗﾌﾞ</t>
    <rPh sb="0" eb="5">
      <t>シンサッポロリクジョウ</t>
    </rPh>
    <phoneticPr fontId="1"/>
  </si>
  <si>
    <t>渡辺陸上ｸﾗﾌﾞ</t>
    <rPh sb="0" eb="2">
      <t>ワタナベ</t>
    </rPh>
    <rPh sb="2" eb="4">
      <t>リクジョウ</t>
    </rPh>
    <phoneticPr fontId="1"/>
  </si>
  <si>
    <t>当別とうべつ</t>
  </si>
  <si>
    <t>千歳勇舞</t>
    <rPh sb="0" eb="2">
      <t>チトセ</t>
    </rPh>
    <phoneticPr fontId="67"/>
  </si>
  <si>
    <t>ﾊｲﾃｸACｱｶﾃﾞﾐｰ</t>
  </si>
  <si>
    <t>枝幸陸上ｸﾗﾌﾞ</t>
    <rPh sb="0" eb="2">
      <t>エサシ</t>
    </rPh>
    <rPh sb="2" eb="4">
      <t>リクジョウ</t>
    </rPh>
    <phoneticPr fontId="1"/>
  </si>
  <si>
    <t>旭川聾</t>
    <rPh sb="0" eb="2">
      <t>アサヒカワ</t>
    </rPh>
    <rPh sb="2" eb="3">
      <t>ロウ</t>
    </rPh>
    <phoneticPr fontId="67"/>
  </si>
  <si>
    <t>旭川AC</t>
    <rPh sb="0" eb="2">
      <t>アサヒカワ</t>
    </rPh>
    <phoneticPr fontId="67"/>
  </si>
  <si>
    <t>ふらのｼﾞｭﾆｱ陸上ｸﾗﾌﾞ</t>
    <rPh sb="8" eb="10">
      <t>リクジョウ</t>
    </rPh>
    <phoneticPr fontId="71"/>
  </si>
  <si>
    <t>函館青柳</t>
    <rPh sb="0" eb="2">
      <t>ハコダテ</t>
    </rPh>
    <rPh sb="2" eb="4">
      <t>アオヤギ</t>
    </rPh>
    <phoneticPr fontId="2"/>
  </si>
  <si>
    <t>函館五稜郭</t>
    <rPh sb="0" eb="2">
      <t>ハコダテ</t>
    </rPh>
    <rPh sb="2" eb="5">
      <t>ゴリョウカク</t>
    </rPh>
    <phoneticPr fontId="2"/>
  </si>
  <si>
    <t>函館巴</t>
    <rPh sb="2" eb="3">
      <t>トモエ</t>
    </rPh>
    <phoneticPr fontId="2"/>
  </si>
  <si>
    <t>北教大附属函館</t>
    <rPh sb="2" eb="3">
      <t>ダイ</t>
    </rPh>
    <phoneticPr fontId="59"/>
  </si>
  <si>
    <t>函館戸井</t>
    <rPh sb="0" eb="2">
      <t>ハコダテ</t>
    </rPh>
    <rPh sb="2" eb="4">
      <t>トイ</t>
    </rPh>
    <phoneticPr fontId="2"/>
  </si>
  <si>
    <t>函館南茅部</t>
    <rPh sb="0" eb="2">
      <t>ハコダテ</t>
    </rPh>
    <rPh sb="2" eb="5">
      <t>ミナミカヤベ</t>
    </rPh>
    <phoneticPr fontId="2"/>
  </si>
  <si>
    <t>函館CRS</t>
    <rPh sb="0" eb="2">
      <t>ハコダテ</t>
    </rPh>
    <phoneticPr fontId="2"/>
  </si>
  <si>
    <t>岩見沢陸上ｸﾗﾌﾞ</t>
    <rPh sb="0" eb="3">
      <t>イワミザワ</t>
    </rPh>
    <rPh sb="3" eb="5">
      <t>リクジョウ</t>
    </rPh>
    <phoneticPr fontId="1"/>
  </si>
  <si>
    <t>赤平</t>
    <rPh sb="0" eb="2">
      <t>アカビラ</t>
    </rPh>
    <phoneticPr fontId="2"/>
  </si>
  <si>
    <t>滝川江陵</t>
    <rPh sb="0" eb="2">
      <t>タキカワ</t>
    </rPh>
    <rPh sb="2" eb="4">
      <t>コウリョウ</t>
    </rPh>
    <phoneticPr fontId="67"/>
  </si>
  <si>
    <t>滝川明苑</t>
    <rPh sb="0" eb="2">
      <t>タキカワ</t>
    </rPh>
    <rPh sb="2" eb="4">
      <t>メイエン</t>
    </rPh>
    <phoneticPr fontId="67"/>
  </si>
  <si>
    <t>深川陸上ｸﾗﾌﾞ</t>
    <rPh sb="0" eb="2">
      <t>フカガワ</t>
    </rPh>
    <rPh sb="2" eb="4">
      <t>リクジョウ</t>
    </rPh>
    <phoneticPr fontId="1"/>
  </si>
  <si>
    <t>室蘭西</t>
    <rPh sb="0" eb="2">
      <t>ムロラン</t>
    </rPh>
    <rPh sb="2" eb="3">
      <t>ニシ</t>
    </rPh>
    <phoneticPr fontId="67"/>
  </si>
  <si>
    <t>白老白翔</t>
    <rPh sb="3" eb="4">
      <t>ショウ</t>
    </rPh>
    <phoneticPr fontId="67"/>
  </si>
  <si>
    <t>更別中央</t>
    <rPh sb="2" eb="4">
      <t>チュウオウ</t>
    </rPh>
    <phoneticPr fontId="67"/>
  </si>
  <si>
    <t>十勝ｱｽﾘｰﾄｸﾗﾌﾞ</t>
    <rPh sb="0" eb="2">
      <t>トカチ</t>
    </rPh>
    <phoneticPr fontId="1"/>
  </si>
  <si>
    <t>斜里知床ウトロ学校</t>
    <rPh sb="2" eb="4">
      <t>シレトコ</t>
    </rPh>
    <phoneticPr fontId="67"/>
  </si>
  <si>
    <t>ゆうべつ学園</t>
    <rPh sb="4" eb="6">
      <t>ガクエン</t>
    </rPh>
    <phoneticPr fontId="2"/>
  </si>
  <si>
    <t>2.11.34</t>
    <phoneticPr fontId="2"/>
  </si>
  <si>
    <t>17.64</t>
    <phoneticPr fontId="2"/>
  </si>
  <si>
    <t>2.23.56</t>
    <phoneticPr fontId="2"/>
  </si>
  <si>
    <t>END</t>
    <phoneticPr fontId="2"/>
  </si>
  <si>
    <t>四種競技</t>
    <phoneticPr fontId="2"/>
  </si>
  <si>
    <t>S</t>
  </si>
  <si>
    <t>a</t>
    <phoneticPr fontId="2"/>
  </si>
  <si>
    <t>g</t>
    <phoneticPr fontId="2"/>
  </si>
  <si>
    <t>参加申込書</t>
    <rPh sb="0" eb="5">
      <t>サンカモウシコミショ</t>
    </rPh>
    <phoneticPr fontId="2"/>
  </si>
  <si>
    <t>令和５年度北海道中学校新人陸上競技大会</t>
    <rPh sb="0" eb="2">
      <t>レイワ</t>
    </rPh>
    <rPh sb="3" eb="4">
      <t>ネン</t>
    </rPh>
    <rPh sb="4" eb="5">
      <t>ド</t>
    </rPh>
    <rPh sb="5" eb="8">
      <t>ホッカイドウ</t>
    </rPh>
    <rPh sb="8" eb="11">
      <t>チュウガッコウ</t>
    </rPh>
    <rPh sb="11" eb="13">
      <t>シンジン</t>
    </rPh>
    <rPh sb="13" eb="15">
      <t>リクジョウ</t>
    </rPh>
    <rPh sb="15" eb="17">
      <t>キョウギ</t>
    </rPh>
    <rPh sb="17" eb="19">
      <t>タイカイ</t>
    </rPh>
    <phoneticPr fontId="2"/>
  </si>
  <si>
    <t>事前申込期日　令和５年８月３０日（水）必着</t>
    <rPh sb="17" eb="18">
      <t>スイ</t>
    </rPh>
    <rPh sb="19" eb="21">
      <t>ヒッチャク</t>
    </rPh>
    <phoneticPr fontId="2"/>
  </si>
  <si>
    <t>〒００４－０８４３　札幌市清田区清田３条３丁目７番１号</t>
    <rPh sb="10" eb="13">
      <t>サッポロシ</t>
    </rPh>
    <rPh sb="13" eb="16">
      <t>キヨタク</t>
    </rPh>
    <rPh sb="16" eb="18">
      <t>キヨタ</t>
    </rPh>
    <rPh sb="19" eb="20">
      <t>ジョウ</t>
    </rPh>
    <rPh sb="21" eb="23">
      <t>チョウメ</t>
    </rPh>
    <rPh sb="24" eb="25">
      <t>バン</t>
    </rPh>
    <rPh sb="26" eb="27">
      <t>ゴウ</t>
    </rPh>
    <phoneticPr fontId="2"/>
  </si>
  <si>
    <t>　　　　札幌市立清田中学校　　田中　勇心　宛</t>
    <rPh sb="4" eb="6">
      <t>サッポロ</t>
    </rPh>
    <rPh sb="6" eb="7">
      <t>シ</t>
    </rPh>
    <rPh sb="7" eb="8">
      <t>リツ</t>
    </rPh>
    <rPh sb="8" eb="10">
      <t>キヨタ</t>
    </rPh>
    <rPh sb="10" eb="13">
      <t>チュウガッコウ</t>
    </rPh>
    <rPh sb="15" eb="17">
      <t>タナカ</t>
    </rPh>
    <rPh sb="18" eb="20">
      <t>ユウシン</t>
    </rPh>
    <rPh sb="21" eb="22">
      <t>アテ</t>
    </rPh>
    <phoneticPr fontId="2"/>
  </si>
  <si>
    <t>TEL 011-881-2034　　FAX 011-881-5449</t>
    <phoneticPr fontId="2"/>
  </si>
  <si>
    <t>男子　四種競技　申込個票　（記入例）</t>
    <rPh sb="0" eb="2">
      <t>ダンシ</t>
    </rPh>
    <rPh sb="3" eb="4">
      <t>ヨン</t>
    </rPh>
    <rPh sb="4" eb="5">
      <t>サンシュ</t>
    </rPh>
    <rPh sb="5" eb="7">
      <t>キョウギ</t>
    </rPh>
    <rPh sb="8" eb="9">
      <t>モウ</t>
    </rPh>
    <rPh sb="9" eb="10">
      <t>コ</t>
    </rPh>
    <rPh sb="10" eb="11">
      <t>コ</t>
    </rPh>
    <rPh sb="11" eb="12">
      <t>ヒョウ</t>
    </rPh>
    <rPh sb="14" eb="16">
      <t>キニュウ</t>
    </rPh>
    <rPh sb="16" eb="17">
      <t>レイ</t>
    </rPh>
    <phoneticPr fontId="41"/>
  </si>
  <si>
    <t xml:space="preserve">  男子　四種競技　申込個票</t>
    <rPh sb="2" eb="4">
      <t>ダンシ</t>
    </rPh>
    <rPh sb="5" eb="6">
      <t>ヨン</t>
    </rPh>
    <rPh sb="6" eb="7">
      <t>サンシュ</t>
    </rPh>
    <rPh sb="7" eb="9">
      <t>キョウギ</t>
    </rPh>
    <rPh sb="10" eb="11">
      <t>モウ</t>
    </rPh>
    <rPh sb="11" eb="12">
      <t>コ</t>
    </rPh>
    <rPh sb="12" eb="13">
      <t>コ</t>
    </rPh>
    <rPh sb="13" eb="14">
      <t>ヒョウ</t>
    </rPh>
    <phoneticPr fontId="41"/>
  </si>
  <si>
    <t>　女子　四種競技　申込個票</t>
    <rPh sb="1" eb="2">
      <t>オンナ</t>
    </rPh>
    <rPh sb="2" eb="3">
      <t>ダンシ</t>
    </rPh>
    <rPh sb="4" eb="5">
      <t>ヨン</t>
    </rPh>
    <rPh sb="5" eb="6">
      <t>サンシュ</t>
    </rPh>
    <rPh sb="6" eb="8">
      <t>キョウギ</t>
    </rPh>
    <rPh sb="9" eb="10">
      <t>モウ</t>
    </rPh>
    <rPh sb="10" eb="11">
      <t>コ</t>
    </rPh>
    <rPh sb="11" eb="12">
      <t>コ</t>
    </rPh>
    <rPh sb="12" eb="13">
      <t>ヒョウ</t>
    </rPh>
    <phoneticPr fontId="41"/>
  </si>
  <si>
    <t>旭川緑が丘</t>
    <rPh sb="0" eb="2">
      <t>アサ</t>
    </rPh>
    <rPh sb="2" eb="5">
      <t>ミドリ</t>
    </rPh>
    <phoneticPr fontId="2"/>
  </si>
  <si>
    <r>
      <t>　本大会の参加申込は，</t>
    </r>
    <r>
      <rPr>
        <sz val="11"/>
        <color rgb="FFFF0000"/>
        <rFont val="ＭＳ Ｐゴシック"/>
        <family val="3"/>
        <charset val="128"/>
      </rPr>
      <t>印刷した参加申込書</t>
    </r>
    <r>
      <rPr>
        <sz val="11"/>
        <rFont val="ＭＳ Ｐゴシック"/>
        <family val="3"/>
        <charset val="128"/>
      </rPr>
      <t>とともに，</t>
    </r>
    <r>
      <rPr>
        <sz val="11"/>
        <color rgb="FFFF0000"/>
        <rFont val="ＭＳ Ｐゴシック"/>
        <family val="3"/>
        <charset val="128"/>
      </rPr>
      <t>MS-エクセルで作成したデジタルデータ</t>
    </r>
    <r>
      <rPr>
        <sz val="11"/>
        <rFont val="ＭＳ Ｐゴシック"/>
        <family val="3"/>
        <charset val="128"/>
      </rPr>
      <t>を地区専門委員長を通して</t>
    </r>
    <r>
      <rPr>
        <sz val="11"/>
        <color rgb="FFFF0000"/>
        <rFont val="ＭＳ Ｐゴシック"/>
        <family val="3"/>
        <charset val="128"/>
      </rPr>
      <t>提出（送信）</t>
    </r>
    <r>
      <rPr>
        <sz val="11"/>
        <rFont val="ＭＳ Ｐゴシック"/>
        <family val="3"/>
        <charset val="128"/>
      </rPr>
      <t>していただきます。このことで，大会準備にかかわる作業の効率化と入力ミスをできるだけ防ぐことができると考えます。つきましては，各校で作成したデータがそのままプログラム作成や競技結果に使用されますので，</t>
    </r>
    <r>
      <rPr>
        <sz val="11"/>
        <color rgb="FFFF0000"/>
        <rFont val="ＭＳ Ｐゴシック"/>
        <family val="3"/>
        <charset val="128"/>
      </rPr>
      <t>入力ミスが無いよう（</t>
    </r>
    <r>
      <rPr>
        <u val="double"/>
        <sz val="11"/>
        <color rgb="FFFF0000"/>
        <rFont val="ＭＳ Ｐゴシック"/>
        <family val="3"/>
        <charset val="128"/>
      </rPr>
      <t>特に氏名</t>
    </r>
    <r>
      <rPr>
        <sz val="11"/>
        <color rgb="FFFF0000"/>
        <rFont val="ＭＳ Ｐゴシック"/>
        <family val="3"/>
        <charset val="128"/>
      </rPr>
      <t>）</t>
    </r>
    <r>
      <rPr>
        <sz val="11"/>
        <rFont val="ＭＳ Ｐゴシック"/>
        <family val="3"/>
        <charset val="128"/>
      </rPr>
      <t>慎重に取り扱っていただきたいと思います。</t>
    </r>
    <rPh sb="1" eb="4">
      <t>ホンタイカイ</t>
    </rPh>
    <rPh sb="5" eb="7">
      <t>サンカ</t>
    </rPh>
    <rPh sb="7" eb="9">
      <t>モウシコミ</t>
    </rPh>
    <rPh sb="11" eb="13">
      <t>インサツ</t>
    </rPh>
    <rPh sb="15" eb="17">
      <t>サンカ</t>
    </rPh>
    <rPh sb="17" eb="19">
      <t>モウシコミ</t>
    </rPh>
    <rPh sb="19" eb="20">
      <t>ショ</t>
    </rPh>
    <rPh sb="33" eb="35">
      <t>サクセイ</t>
    </rPh>
    <rPh sb="45" eb="47">
      <t>チク</t>
    </rPh>
    <rPh sb="47" eb="49">
      <t>センモン</t>
    </rPh>
    <rPh sb="49" eb="52">
      <t>イインチョウ</t>
    </rPh>
    <rPh sb="53" eb="54">
      <t>トオ</t>
    </rPh>
    <rPh sb="56" eb="58">
      <t>テイシュツ</t>
    </rPh>
    <rPh sb="59" eb="61">
      <t>ソウシン</t>
    </rPh>
    <rPh sb="77" eb="79">
      <t>タイカイ</t>
    </rPh>
    <rPh sb="79" eb="81">
      <t>ジュンビ</t>
    </rPh>
    <rPh sb="86" eb="88">
      <t>サギョウ</t>
    </rPh>
    <rPh sb="89" eb="92">
      <t>コウリツカ</t>
    </rPh>
    <rPh sb="93" eb="95">
      <t>ニュウリョク</t>
    </rPh>
    <rPh sb="103" eb="104">
      <t>フセ</t>
    </rPh>
    <rPh sb="112" eb="113">
      <t>カンガ</t>
    </rPh>
    <rPh sb="124" eb="126">
      <t>カクコウ</t>
    </rPh>
    <rPh sb="127" eb="129">
      <t>サクセイ</t>
    </rPh>
    <rPh sb="144" eb="146">
      <t>サクセイ</t>
    </rPh>
    <rPh sb="147" eb="149">
      <t>キョウギ</t>
    </rPh>
    <rPh sb="149" eb="151">
      <t>ケッカ</t>
    </rPh>
    <rPh sb="152" eb="154">
      <t>シヨウ</t>
    </rPh>
    <rPh sb="161" eb="163">
      <t>ニュウリョク</t>
    </rPh>
    <rPh sb="166" eb="167">
      <t>ナ</t>
    </rPh>
    <rPh sb="171" eb="172">
      <t>トク</t>
    </rPh>
    <rPh sb="173" eb="175">
      <t>シメイ</t>
    </rPh>
    <rPh sb="176" eb="178">
      <t>シンチョウ</t>
    </rPh>
    <rPh sb="179" eb="180">
      <t>ト</t>
    </rPh>
    <rPh sb="181" eb="182">
      <t>アツカ</t>
    </rPh>
    <rPh sb="191" eb="192">
      <t>オモ</t>
    </rPh>
    <phoneticPr fontId="2"/>
  </si>
  <si>
    <r>
      <t>（２）４００ＭＲのエントリーは，ドロップダウンリストから</t>
    </r>
    <r>
      <rPr>
        <sz val="11"/>
        <color rgb="FFFF0000"/>
        <rFont val="ＭＳ Ｐゴシック"/>
        <family val="3"/>
        <charset val="128"/>
      </rPr>
      <t>「○」を選択</t>
    </r>
    <r>
      <rPr>
        <sz val="11"/>
        <rFont val="ＭＳ Ｐゴシック"/>
        <family val="3"/>
        <charset val="128"/>
      </rPr>
      <t>する。</t>
    </r>
    <rPh sb="32" eb="34">
      <t>センタク</t>
    </rPh>
    <phoneticPr fontId="2"/>
  </si>
  <si>
    <t>（２）最高記録の入力</t>
    <rPh sb="3" eb="5">
      <t>サイコウ</t>
    </rPh>
    <rPh sb="5" eb="7">
      <t>キロク</t>
    </rPh>
    <rPh sb="8" eb="10">
      <t>ニュウリョク</t>
    </rPh>
    <phoneticPr fontId="2"/>
  </si>
  <si>
    <t>（３）風向風速は，半角数字と半角記号で入力する。</t>
    <rPh sb="3" eb="5">
      <t>フウコウ</t>
    </rPh>
    <rPh sb="5" eb="7">
      <t>フウソク</t>
    </rPh>
    <rPh sb="9" eb="11">
      <t>ハンカク</t>
    </rPh>
    <rPh sb="11" eb="13">
      <t>スウジ</t>
    </rPh>
    <rPh sb="14" eb="16">
      <t>ハンカク</t>
    </rPh>
    <rPh sb="16" eb="18">
      <t>キゴウ</t>
    </rPh>
    <rPh sb="19" eb="21">
      <t>ニュウリョク</t>
    </rPh>
    <phoneticPr fontId="2"/>
  </si>
  <si>
    <r>
      <t>☆入力後，A４用紙に“</t>
    </r>
    <r>
      <rPr>
        <sz val="11"/>
        <color rgb="FFFF0000"/>
        <rFont val="ＭＳ Ｐゴシック"/>
        <family val="3"/>
        <charset val="128"/>
      </rPr>
      <t>カラー印刷</t>
    </r>
    <r>
      <rPr>
        <sz val="11"/>
        <rFont val="ＭＳ Ｐゴシック"/>
        <family val="3"/>
        <charset val="128"/>
      </rPr>
      <t>”し，各地区中体連専門委員長へ提出する。</t>
    </r>
    <rPh sb="1" eb="4">
      <t>ニュウリョクゴ</t>
    </rPh>
    <rPh sb="7" eb="9">
      <t>ヨウシ</t>
    </rPh>
    <rPh sb="14" eb="16">
      <t>インサツ</t>
    </rPh>
    <rPh sb="19" eb="22">
      <t>カクチク</t>
    </rPh>
    <rPh sb="22" eb="25">
      <t>チュウタイレン</t>
    </rPh>
    <rPh sb="25" eb="27">
      <t>センモン</t>
    </rPh>
    <rPh sb="27" eb="30">
      <t>イインチョウ</t>
    </rPh>
    <rPh sb="31" eb="33">
      <t>テイシュツ</t>
    </rPh>
    <phoneticPr fontId="2"/>
  </si>
  <si>
    <t>北村　裕美　　寺林　恵子</t>
    <rPh sb="0" eb="5">
      <t>キタムラ</t>
    </rPh>
    <rPh sb="7" eb="9">
      <t>テラバヤシ</t>
    </rPh>
    <rPh sb="10" eb="12">
      <t>ケイコ</t>
    </rPh>
    <phoneticPr fontId="2"/>
  </si>
  <si>
    <t>申込記録</t>
    <rPh sb="0" eb="2">
      <t>モウシコミ</t>
    </rPh>
    <rPh sb="2" eb="4">
      <t>キロク</t>
    </rPh>
    <phoneticPr fontId="2"/>
  </si>
  <si>
    <t>1年100mH</t>
    <rPh sb="1" eb="2">
      <t>ネン</t>
    </rPh>
    <phoneticPr fontId="52"/>
  </si>
  <si>
    <t>1年</t>
    <rPh sb="1" eb="2">
      <t>ネン</t>
    </rPh>
    <phoneticPr fontId="2"/>
  </si>
  <si>
    <t>H</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</si>
</sst>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0.0"/>
    <numFmt numFmtId="177" formatCode="m/d;@"/>
    <numFmt numFmtId="178" formatCode="#,##0;&quot;¥&quot;&quot;¥&quot;&quot;¥&quot;\!\!\!\-#,##0;&quot;-&quot;"/>
    <numFmt numFmtId="179" formatCode="_(&quot;¥&quot;* #,##0_);_(&quot;¥&quot;* \(#,##0\);_(&quot;¥&quot;* &quot;-&quot;??_);_(@_)"/>
    <numFmt numFmtId="180" formatCode="#&quot;陸協&quot;"/>
    <numFmt numFmtId="181" formatCode="#&quot;点&quot;"/>
    <numFmt numFmtId="182" formatCode="#&quot; 点&quot;"/>
    <numFmt numFmtId="183" formatCode="#"/>
    <numFmt numFmtId="184" formatCode="0.00_ "/>
  </numFmts>
  <fonts count="8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明朝"/>
      <family val="1"/>
      <charset val="128"/>
    </font>
    <font>
      <sz val="9"/>
      <name val="ＭＳ Ｐゴシック"/>
      <family val="3"/>
      <charset val="128"/>
    </font>
    <font>
      <sz val="9"/>
      <name val="ＭＳ 明朝"/>
      <family val="1"/>
      <charset val="128"/>
    </font>
    <font>
      <sz val="11"/>
      <name val="ＭＳ 明朝"/>
      <family val="1"/>
      <charset val="128"/>
    </font>
    <font>
      <sz val="10"/>
      <name val="ＭＳ Ｐ明朝"/>
      <family val="1"/>
      <charset val="128"/>
    </font>
    <font>
      <sz val="11"/>
      <color indexed="10"/>
      <name val="ＭＳ Ｐゴシック"/>
      <family val="3"/>
      <charset val="128"/>
    </font>
    <font>
      <b/>
      <sz val="11"/>
      <name val="ＭＳ Ｐゴシック"/>
      <family val="3"/>
      <charset val="128"/>
    </font>
    <font>
      <sz val="16"/>
      <name val="ＭＳ ゴシック"/>
      <family val="3"/>
      <charset val="128"/>
    </font>
    <font>
      <sz val="10"/>
      <name val="ＭＳ Ｐゴシック"/>
      <family val="3"/>
      <charset val="128"/>
    </font>
    <font>
      <b/>
      <sz val="9"/>
      <color indexed="81"/>
      <name val="ＭＳ Ｐゴシック"/>
      <family val="3"/>
      <charset val="128"/>
    </font>
    <font>
      <sz val="14"/>
      <name val="ＭＳ Ｐゴシック"/>
      <family val="3"/>
      <charset val="128"/>
    </font>
    <font>
      <b/>
      <sz val="14"/>
      <name val="ＭＳ 明朝"/>
      <family val="1"/>
      <charset val="128"/>
    </font>
    <font>
      <b/>
      <sz val="16"/>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1"/>
      <name val="ＭＳ Ｐ明朝"/>
      <family val="1"/>
      <charset val="128"/>
    </font>
    <font>
      <sz val="12"/>
      <name val="ＭＳ Ｐ明朝"/>
      <family val="1"/>
      <charset val="128"/>
    </font>
    <font>
      <sz val="16"/>
      <name val="ＭＳ 明朝"/>
      <family val="1"/>
      <charset val="128"/>
    </font>
    <font>
      <b/>
      <u val="double"/>
      <sz val="14"/>
      <name val="ＭＳ 明朝"/>
      <family val="1"/>
      <charset val="128"/>
    </font>
    <font>
      <b/>
      <u val="double"/>
      <sz val="20"/>
      <name val="ＭＳ 明朝"/>
      <family val="1"/>
      <charset val="128"/>
    </font>
    <font>
      <b/>
      <sz val="20"/>
      <name val="ＭＳ 明朝"/>
      <family val="1"/>
      <charset val="128"/>
    </font>
    <font>
      <sz val="9"/>
      <color indexed="81"/>
      <name val="ＭＳ Ｐゴシック"/>
      <family val="3"/>
      <charset val="128"/>
    </font>
    <font>
      <b/>
      <sz val="10"/>
      <name val="ＭＳ Ｐ明朝"/>
      <family val="1"/>
      <charset val="128"/>
    </font>
    <font>
      <sz val="10"/>
      <color indexed="9"/>
      <name val="ＭＳ ゴシック"/>
      <family val="3"/>
      <charset val="128"/>
    </font>
    <font>
      <sz val="10"/>
      <name val="ＭＳ ゴシック"/>
      <family val="3"/>
      <charset val="128"/>
    </font>
    <font>
      <sz val="11"/>
      <name val="ＭＳ 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u/>
      <sz val="11"/>
      <color theme="10"/>
      <name val="ＭＳ Ｐゴシック"/>
      <family val="3"/>
      <charset val="128"/>
    </font>
    <font>
      <sz val="20"/>
      <color rgb="FFFF0000"/>
      <name val="ＭＳ Ｐゴシック"/>
      <family val="3"/>
      <charset val="128"/>
    </font>
    <font>
      <sz val="11"/>
      <color rgb="FFFF0000"/>
      <name val="ＭＳ Ｐゴシック"/>
      <family val="3"/>
      <charset val="128"/>
    </font>
    <font>
      <u val="double"/>
      <sz val="11"/>
      <color rgb="FFFF0000"/>
      <name val="ＭＳ Ｐゴシック"/>
      <family val="3"/>
      <charset val="128"/>
    </font>
    <font>
      <sz val="6"/>
      <name val="ＭＳ 明朝"/>
      <family val="1"/>
      <charset val="128"/>
    </font>
    <font>
      <sz val="15"/>
      <name val="ＭＳ 明朝"/>
      <family val="1"/>
      <charset val="128"/>
    </font>
    <font>
      <sz val="10"/>
      <color rgb="FFFF0000"/>
      <name val="ＭＳ Ｐゴシック"/>
      <family val="3"/>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b/>
      <sz val="10"/>
      <color rgb="FFFF0000"/>
      <name val="ＭＳ Ｐゴシック"/>
      <family val="3"/>
      <charset val="128"/>
    </font>
    <font>
      <sz val="10"/>
      <color indexed="10"/>
      <name val="ＭＳ 明朝"/>
      <family val="1"/>
      <charset val="128"/>
    </font>
    <font>
      <b/>
      <u val="double"/>
      <sz val="11"/>
      <name val="ＭＳ 明朝"/>
      <family val="1"/>
      <charset val="128"/>
    </font>
    <font>
      <b/>
      <u val="double"/>
      <sz val="12"/>
      <name val="ＭＳ 明朝"/>
      <family val="1"/>
      <charset val="128"/>
    </font>
    <font>
      <b/>
      <sz val="11"/>
      <name val="ＭＳ 明朝"/>
      <family val="1"/>
      <charset val="128"/>
    </font>
    <font>
      <sz val="10"/>
      <color rgb="FF002060"/>
      <name val="ＭＳ ゴシック"/>
      <family val="3"/>
      <charset val="128"/>
    </font>
    <font>
      <sz val="16"/>
      <name val="ＭＳ Ｐゴシック"/>
      <family val="3"/>
      <charset val="128"/>
    </font>
    <font>
      <b/>
      <sz val="12"/>
      <color indexed="23"/>
      <name val="ＭＳ Ｐゴシック"/>
      <family val="3"/>
      <charset val="128"/>
    </font>
    <font>
      <b/>
      <sz val="12"/>
      <color indexed="16"/>
      <name val="ＭＳ Ｐゴシック"/>
      <family val="3"/>
      <charset val="128"/>
    </font>
    <font>
      <sz val="10"/>
      <color theme="0" tint="-0.499984740745262"/>
      <name val="ＭＳ ゴシック"/>
      <family val="3"/>
      <charset val="128"/>
    </font>
    <font>
      <b/>
      <sz val="10"/>
      <color theme="0" tint="-0.499984740745262"/>
      <name val="ＭＳ ゴシック"/>
      <family val="3"/>
      <charset val="128"/>
    </font>
    <font>
      <b/>
      <sz val="10"/>
      <color rgb="FF002060"/>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b/>
      <sz val="10"/>
      <color indexed="23"/>
      <name val="ＭＳ Ｐゴシック"/>
      <family val="3"/>
      <charset val="128"/>
    </font>
    <font>
      <sz val="10"/>
      <color rgb="FF0070C0"/>
      <name val="ＭＳ Ｐ明朝"/>
      <family val="1"/>
      <charset val="128"/>
    </font>
    <font>
      <sz val="6"/>
      <name val="ＭＳ Ｐゴシック"/>
      <family val="2"/>
      <charset val="128"/>
      <scheme val="minor"/>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2"/>
      <color indexed="8"/>
      <name val="ＭＳ Ｐゴシック"/>
      <family val="3"/>
      <charset val="128"/>
    </font>
    <font>
      <sz val="9"/>
      <color indexed="30"/>
      <name val="ＭＳ Ｐゴシック"/>
      <family val="3"/>
      <charset val="128"/>
    </font>
    <font>
      <b/>
      <sz val="15"/>
      <color indexed="56"/>
      <name val="ＭＳ Ｐゴシック"/>
      <family val="3"/>
      <charset val="128"/>
    </font>
    <font>
      <b/>
      <sz val="18"/>
      <color indexed="56"/>
      <name val="ＭＳ Ｐゴシック"/>
      <family val="3"/>
      <charset val="128"/>
    </font>
    <font>
      <sz val="10"/>
      <color indexed="9"/>
      <name val="ＭＳ Ｐゴシック"/>
      <family val="3"/>
      <charset val="128"/>
    </font>
    <font>
      <sz val="10"/>
      <color theme="1"/>
      <name val="ＭＳ Ｐゴシック"/>
      <family val="3"/>
      <charset val="128"/>
    </font>
    <font>
      <b/>
      <sz val="9"/>
      <color indexed="81"/>
      <name val="MS P ゴシック"/>
      <family val="3"/>
      <charset val="128"/>
    </font>
    <font>
      <sz val="9"/>
      <color indexed="81"/>
      <name val="MS P ゴシック"/>
      <family val="3"/>
      <charset val="128"/>
    </font>
    <font>
      <sz val="10"/>
      <color indexed="8"/>
      <name val="ＭＳ Ｐ明朝"/>
      <family val="1"/>
      <charset val="128"/>
    </font>
    <font>
      <sz val="10"/>
      <color indexed="9"/>
      <name val="ＭＳ Ｐ明朝"/>
      <family val="1"/>
      <charset val="128"/>
    </font>
    <font>
      <sz val="16"/>
      <name val="ＭＳ Ｐ明朝"/>
      <family val="1"/>
      <charset val="128"/>
    </font>
    <font>
      <sz val="9"/>
      <color indexed="8"/>
      <name val="ＭＳ Ｐ明朝"/>
      <family val="1"/>
      <charset val="128"/>
    </font>
    <font>
      <b/>
      <sz val="14"/>
      <color theme="3" tint="0.39997558519241921"/>
      <name val="ＭＳ Ｐ明朝"/>
      <family val="1"/>
      <charset val="128"/>
    </font>
    <font>
      <b/>
      <sz val="14"/>
      <color rgb="FFFF0000"/>
      <name val="ＭＳ Ｐ明朝"/>
      <family val="1"/>
      <charset val="128"/>
    </font>
    <font>
      <sz val="9"/>
      <color indexed="8"/>
      <name val="ＭＳ 明朝"/>
      <family val="1"/>
      <charset val="128"/>
    </font>
    <font>
      <sz val="10"/>
      <color indexed="8"/>
      <name val="ＭＳ 明朝"/>
      <family val="1"/>
      <charset val="128"/>
    </font>
    <font>
      <sz val="12"/>
      <color indexed="8"/>
      <name val="ＭＳ Ｐ明朝"/>
      <family val="1"/>
      <charset val="128"/>
    </font>
    <font>
      <sz val="8"/>
      <color rgb="FF0070C0"/>
      <name val="ＭＳ Ｐゴシック"/>
      <family val="3"/>
      <charset val="128"/>
    </font>
    <font>
      <sz val="8"/>
      <name val="ＭＳ Ｐゴシック"/>
      <family val="3"/>
      <charset val="128"/>
    </font>
  </fonts>
  <fills count="24">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rgb="FFFFFF66"/>
        <bgColor indexed="64"/>
      </patternFill>
    </fill>
    <fill>
      <patternFill patternType="solid">
        <fgColor rgb="FF99CCFF"/>
        <bgColor indexed="64"/>
      </patternFill>
    </fill>
    <fill>
      <patternFill patternType="solid">
        <fgColor theme="0"/>
        <bgColor indexed="64"/>
      </patternFill>
    </fill>
    <fill>
      <patternFill patternType="solid">
        <fgColor rgb="FFFFFF99"/>
        <bgColor indexed="64"/>
      </patternFill>
    </fill>
    <fill>
      <patternFill patternType="solid">
        <fgColor rgb="FFE5F8FF"/>
        <bgColor indexed="64"/>
      </patternFill>
    </fill>
    <fill>
      <patternFill patternType="solid">
        <fgColor indexed="4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E38B"/>
        <bgColor indexed="64"/>
      </patternFill>
    </fill>
    <fill>
      <patternFill patternType="solid">
        <fgColor rgb="FFFFFFE5"/>
        <bgColor indexed="64"/>
      </patternFill>
    </fill>
    <fill>
      <patternFill patternType="solid">
        <fgColor rgb="FF92D050"/>
        <bgColor indexed="64"/>
      </patternFill>
    </fill>
    <fill>
      <patternFill patternType="solid">
        <fgColor rgb="FFC0C0C0"/>
        <bgColor indexed="64"/>
      </patternFill>
    </fill>
    <fill>
      <patternFill patternType="solid">
        <fgColor rgb="FFFFFFCC"/>
        <bgColor indexed="64"/>
      </patternFill>
    </fill>
    <fill>
      <patternFill patternType="solid">
        <fgColor theme="9" tint="0.79998168889431442"/>
        <bgColor indexed="64"/>
      </patternFill>
    </fill>
  </fills>
  <borders count="1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tted">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diagonalUp="1" diagonalDown="1">
      <left style="thin">
        <color indexed="64"/>
      </left>
      <right style="thin">
        <color indexed="64"/>
      </right>
      <top style="hair">
        <color indexed="64"/>
      </top>
      <bottom style="hair">
        <color indexed="64"/>
      </bottom>
      <diagonal style="thin">
        <color indexed="64"/>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thin">
        <color auto="1"/>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rgb="FFFF0000"/>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diagonalUp="1" diagonalDown="1">
      <left style="thin">
        <color indexed="64"/>
      </left>
      <right style="thin">
        <color indexed="64"/>
      </right>
      <top style="thick">
        <color rgb="FFFF0000"/>
      </top>
      <bottom style="hair">
        <color indexed="64"/>
      </bottom>
      <diagonal style="thin">
        <color indexed="64"/>
      </diagonal>
    </border>
    <border>
      <left/>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hair">
        <color indexed="64"/>
      </top>
      <bottom style="hair">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ck">
        <color rgb="FFFF0000"/>
      </left>
      <right style="thin">
        <color indexed="64"/>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diagonalUp="1" diagonalDown="1">
      <left style="thin">
        <color indexed="64"/>
      </left>
      <right style="thin">
        <color indexed="64"/>
      </right>
      <top style="hair">
        <color indexed="64"/>
      </top>
      <bottom style="thick">
        <color rgb="FFFF0000"/>
      </bottom>
      <diagonal style="thin">
        <color indexed="64"/>
      </diagonal>
    </border>
    <border>
      <left/>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n">
        <color indexed="64"/>
      </left>
      <right style="thin">
        <color indexed="64"/>
      </right>
      <top/>
      <bottom style="double">
        <color indexed="64"/>
      </bottom>
      <diagonal/>
    </border>
  </borders>
  <cellStyleXfs count="12">
    <xf numFmtId="0" fontId="0" fillId="0" borderId="0">
      <alignment vertical="center"/>
    </xf>
    <xf numFmtId="178" fontId="33" fillId="0" borderId="0" applyFill="0" applyBorder="0" applyAlignment="0"/>
    <xf numFmtId="0" fontId="34" fillId="0" borderId="1" applyNumberFormat="0" applyAlignment="0" applyProtection="0">
      <alignment horizontal="left" vertical="center"/>
    </xf>
    <xf numFmtId="0" fontId="34" fillId="0" borderId="2">
      <alignment horizontal="left" vertical="center"/>
    </xf>
    <xf numFmtId="0" fontId="35" fillId="0" borderId="0"/>
    <xf numFmtId="0" fontId="37" fillId="0" borderId="0" applyNumberFormat="0" applyFill="0" applyBorder="0" applyAlignment="0" applyProtection="0">
      <alignment vertical="top"/>
      <protection locked="0"/>
    </xf>
    <xf numFmtId="179" fontId="13" fillId="2" borderId="3" applyFont="0" applyFill="0" applyBorder="0" applyAlignment="0" applyProtection="0"/>
    <xf numFmtId="38" fontId="1" fillId="0" borderId="0" applyFont="0" applyFill="0" applyBorder="0" applyAlignment="0" applyProtection="0">
      <alignment vertical="center"/>
    </xf>
    <xf numFmtId="0" fontId="36" fillId="0" borderId="0">
      <alignment vertical="center"/>
    </xf>
    <xf numFmtId="0" fontId="5" fillId="0" borderId="0"/>
    <xf numFmtId="0" fontId="8" fillId="0" borderId="0">
      <alignment vertical="center"/>
    </xf>
    <xf numFmtId="0" fontId="64" fillId="0" borderId="0">
      <alignment vertical="center"/>
    </xf>
  </cellStyleXfs>
  <cellXfs count="672">
    <xf numFmtId="0" fontId="0" fillId="0" borderId="0" xfId="0">
      <alignment vertical="center"/>
    </xf>
    <xf numFmtId="0" fontId="3" fillId="0" borderId="0" xfId="0" applyFont="1" applyProtection="1">
      <alignment vertical="center"/>
    </xf>
    <xf numFmtId="0" fontId="3" fillId="0" borderId="0" xfId="0" applyFont="1" applyFill="1" applyProtection="1">
      <alignment vertical="center"/>
    </xf>
    <xf numFmtId="0" fontId="8" fillId="0" borderId="0" xfId="0" applyFont="1">
      <alignment vertical="center"/>
    </xf>
    <xf numFmtId="0" fontId="8" fillId="0" borderId="0" xfId="0" applyFont="1" applyAlignment="1">
      <alignment vertical="top"/>
    </xf>
    <xf numFmtId="0" fontId="18" fillId="0" borderId="0" xfId="0" applyFont="1">
      <alignment vertical="center"/>
    </xf>
    <xf numFmtId="0" fontId="8" fillId="0" borderId="19" xfId="0" applyFont="1" applyBorder="1">
      <alignment vertical="center"/>
    </xf>
    <xf numFmtId="0" fontId="8" fillId="0" borderId="21" xfId="0" applyFont="1" applyBorder="1" applyAlignment="1">
      <alignment horizontal="right" vertical="center"/>
    </xf>
    <xf numFmtId="0" fontId="8" fillId="0" borderId="22" xfId="0" applyFont="1" applyBorder="1" applyAlignment="1">
      <alignment horizontal="right" vertical="center"/>
    </xf>
    <xf numFmtId="0" fontId="16" fillId="0" borderId="0" xfId="0" applyFont="1">
      <alignment vertical="center"/>
    </xf>
    <xf numFmtId="0" fontId="20" fillId="0" borderId="0" xfId="0" applyFont="1" applyAlignment="1">
      <alignment vertical="center" shrinkToFit="1"/>
    </xf>
    <xf numFmtId="0" fontId="17" fillId="0" borderId="0" xfId="0" applyFont="1">
      <alignment vertical="center"/>
    </xf>
    <xf numFmtId="0" fontId="23" fillId="0" borderId="0" xfId="0" applyFont="1" applyAlignment="1">
      <alignment vertical="center"/>
    </xf>
    <xf numFmtId="0" fontId="23" fillId="0" borderId="0" xfId="0" applyFont="1">
      <alignment vertical="center"/>
    </xf>
    <xf numFmtId="0" fontId="18" fillId="0" borderId="0" xfId="0" applyFont="1" applyBorder="1" applyAlignment="1">
      <alignment horizontal="distributed" vertical="center"/>
    </xf>
    <xf numFmtId="0" fontId="17" fillId="0" borderId="0" xfId="0" applyFont="1" applyBorder="1" applyAlignment="1">
      <alignment horizontal="center" vertical="center"/>
    </xf>
    <xf numFmtId="0" fontId="8" fillId="0" borderId="0" xfId="0" applyFont="1" applyBorder="1" applyAlignment="1">
      <alignment vertical="center"/>
    </xf>
    <xf numFmtId="0" fontId="18" fillId="0" borderId="19" xfId="0" applyFont="1" applyBorder="1" applyAlignment="1">
      <alignment horizontal="distributed" vertical="center"/>
    </xf>
    <xf numFmtId="0" fontId="8" fillId="0" borderId="7"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4" xfId="0" applyFont="1" applyBorder="1">
      <alignment vertical="center"/>
    </xf>
    <xf numFmtId="0" fontId="8" fillId="0" borderId="22" xfId="0" applyFont="1" applyBorder="1">
      <alignment vertical="center"/>
    </xf>
    <xf numFmtId="0" fontId="8" fillId="0" borderId="0" xfId="0" applyFont="1" applyBorder="1">
      <alignment vertical="center"/>
    </xf>
    <xf numFmtId="0" fontId="8" fillId="0" borderId="25" xfId="0" applyFont="1" applyBorder="1">
      <alignment vertical="center"/>
    </xf>
    <xf numFmtId="0" fontId="21" fillId="0" borderId="26" xfId="0" applyFont="1" applyBorder="1">
      <alignment vertical="center"/>
    </xf>
    <xf numFmtId="0" fontId="21" fillId="0" borderId="19" xfId="0" applyFont="1" applyBorder="1">
      <alignment vertical="center"/>
    </xf>
    <xf numFmtId="0" fontId="8" fillId="0" borderId="27" xfId="0" applyFont="1" applyBorder="1">
      <alignment vertical="center"/>
    </xf>
    <xf numFmtId="0" fontId="23" fillId="0" borderId="0" xfId="0" applyFont="1" applyBorder="1">
      <alignment vertical="center"/>
    </xf>
    <xf numFmtId="0" fontId="25" fillId="0" borderId="0" xfId="0" applyFont="1" applyFill="1" applyBorder="1" applyAlignment="1">
      <alignment horizontal="right" vertical="center"/>
    </xf>
    <xf numFmtId="0" fontId="18" fillId="0" borderId="0" xfId="0" applyFont="1" applyBorder="1">
      <alignment vertical="center"/>
    </xf>
    <xf numFmtId="0" fontId="24" fillId="0" borderId="0" xfId="0" applyFont="1" applyBorder="1" applyAlignment="1">
      <alignment horizontal="left" vertical="center" indent="1"/>
    </xf>
    <xf numFmtId="0" fontId="19" fillId="0" borderId="20" xfId="0" applyFont="1" applyBorder="1" applyAlignment="1">
      <alignment horizontal="center" vertical="center"/>
    </xf>
    <xf numFmtId="0" fontId="18" fillId="0" borderId="5" xfId="0" applyFont="1" applyBorder="1">
      <alignment vertical="center"/>
    </xf>
    <xf numFmtId="0" fontId="18" fillId="0" borderId="29" xfId="0" applyFont="1" applyBorder="1">
      <alignment vertical="center"/>
    </xf>
    <xf numFmtId="0" fontId="8" fillId="0" borderId="28" xfId="0" applyFont="1" applyBorder="1">
      <alignment vertical="center"/>
    </xf>
    <xf numFmtId="0" fontId="8" fillId="0" borderId="20" xfId="0" applyFont="1" applyBorder="1" applyAlignment="1">
      <alignment horizontal="right" vertical="center"/>
    </xf>
    <xf numFmtId="0" fontId="23" fillId="0" borderId="5" xfId="0" applyFont="1" applyBorder="1">
      <alignment vertical="center"/>
    </xf>
    <xf numFmtId="0" fontId="23" fillId="0" borderId="29" xfId="0" applyFont="1" applyBorder="1">
      <alignment vertical="center"/>
    </xf>
    <xf numFmtId="0" fontId="19" fillId="0" borderId="21" xfId="0" applyFont="1" applyBorder="1" applyAlignment="1">
      <alignment horizontal="center" vertical="center"/>
    </xf>
    <xf numFmtId="0" fontId="21" fillId="0" borderId="4" xfId="0" applyFont="1" applyBorder="1" applyAlignment="1">
      <alignment vertical="top"/>
    </xf>
    <xf numFmtId="0" fontId="21" fillId="0" borderId="4" xfId="0" applyFont="1" applyBorder="1">
      <alignment vertical="center"/>
    </xf>
    <xf numFmtId="0" fontId="29" fillId="0" borderId="0" xfId="0" applyFont="1" applyAlignment="1"/>
    <xf numFmtId="0" fontId="19" fillId="0" borderId="0" xfId="0" applyFont="1" applyBorder="1" applyAlignment="1">
      <alignment horizontal="center" vertical="center"/>
    </xf>
    <xf numFmtId="0" fontId="19" fillId="0" borderId="0" xfId="0" applyFont="1" applyBorder="1" applyAlignment="1">
      <alignment horizontal="right" vertical="center"/>
    </xf>
    <xf numFmtId="0" fontId="19" fillId="0" borderId="0" xfId="0" applyFont="1" applyBorder="1" applyAlignment="1" applyProtection="1">
      <alignment horizontal="right" vertical="center"/>
      <protection locked="0"/>
    </xf>
    <xf numFmtId="0" fontId="8" fillId="0" borderId="26" xfId="0" applyFont="1" applyBorder="1">
      <alignment vertical="center"/>
    </xf>
    <xf numFmtId="0" fontId="8" fillId="0" borderId="25" xfId="0" applyFont="1" applyBorder="1" applyAlignment="1">
      <alignment horizontal="right" vertical="center"/>
    </xf>
    <xf numFmtId="0" fontId="30" fillId="0" borderId="0" xfId="0" applyFont="1" applyAlignment="1" applyProtection="1">
      <alignment vertical="center"/>
    </xf>
    <xf numFmtId="0" fontId="31" fillId="0" borderId="0" xfId="0" applyFont="1" applyFill="1" applyProtection="1">
      <alignment vertical="center"/>
    </xf>
    <xf numFmtId="0" fontId="31" fillId="0" borderId="0" xfId="0" applyFont="1" applyAlignment="1" applyProtection="1">
      <alignment vertical="center"/>
    </xf>
    <xf numFmtId="0" fontId="31" fillId="0" borderId="0" xfId="0" applyFont="1" applyFill="1" applyBorder="1" applyProtection="1">
      <alignment vertical="center"/>
    </xf>
    <xf numFmtId="0" fontId="32" fillId="0" borderId="0" xfId="0" applyFont="1" applyFill="1" applyBorder="1" applyProtection="1">
      <alignment vertical="center"/>
    </xf>
    <xf numFmtId="0" fontId="31" fillId="0" borderId="0" xfId="0" applyFont="1" applyProtection="1">
      <alignment vertical="center"/>
    </xf>
    <xf numFmtId="0" fontId="31" fillId="0" borderId="0" xfId="0" applyNumberFormat="1" applyFont="1" applyAlignment="1" applyProtection="1">
      <alignment vertical="center"/>
    </xf>
    <xf numFmtId="177" fontId="31" fillId="0" borderId="0" xfId="0" applyNumberFormat="1" applyFont="1" applyAlignment="1" applyProtection="1">
      <alignment vertical="center"/>
    </xf>
    <xf numFmtId="49" fontId="31" fillId="0" borderId="0" xfId="0" applyNumberFormat="1" applyFont="1" applyAlignment="1" applyProtection="1">
      <alignment vertical="center"/>
    </xf>
    <xf numFmtId="0" fontId="0" fillId="0" borderId="0" xfId="0" applyProtection="1">
      <alignment vertical="center"/>
      <protection hidden="1"/>
    </xf>
    <xf numFmtId="0" fontId="0" fillId="0" borderId="0" xfId="0" applyBorder="1" applyAlignment="1" applyProtection="1">
      <alignment horizontal="left" vertical="top" wrapText="1"/>
      <protection hidden="1"/>
    </xf>
    <xf numFmtId="0" fontId="0" fillId="0" borderId="0" xfId="0" applyAlignment="1" applyProtection="1">
      <alignment horizontal="right" vertical="top"/>
      <protection hidden="1"/>
    </xf>
    <xf numFmtId="0" fontId="0" fillId="0" borderId="49" xfId="0" applyBorder="1" applyProtection="1">
      <alignment vertical="center"/>
      <protection hidden="1"/>
    </xf>
    <xf numFmtId="0" fontId="0" fillId="0" borderId="5" xfId="0" applyBorder="1" applyProtection="1">
      <alignment vertical="center"/>
      <protection hidden="1"/>
    </xf>
    <xf numFmtId="0" fontId="0" fillId="8" borderId="5" xfId="0" applyFill="1" applyBorder="1" applyAlignment="1" applyProtection="1">
      <alignment horizontal="left" vertical="center"/>
      <protection hidden="1"/>
    </xf>
    <xf numFmtId="0" fontId="0" fillId="8" borderId="49" xfId="0" applyFill="1" applyBorder="1" applyAlignment="1" applyProtection="1">
      <alignment horizontal="center" vertical="center"/>
      <protection hidden="1"/>
    </xf>
    <xf numFmtId="0" fontId="0" fillId="8" borderId="5" xfId="0" applyFill="1" applyBorder="1" applyProtection="1">
      <alignment vertical="center"/>
      <protection hidden="1"/>
    </xf>
    <xf numFmtId="0" fontId="0" fillId="0" borderId="5" xfId="0" applyBorder="1" applyAlignment="1" applyProtection="1">
      <alignment vertical="center" shrinkToFit="1"/>
      <protection hidden="1"/>
    </xf>
    <xf numFmtId="0" fontId="0" fillId="0" borderId="52" xfId="0" applyBorder="1" applyProtection="1">
      <alignment vertical="center"/>
      <protection hidden="1"/>
    </xf>
    <xf numFmtId="0" fontId="0" fillId="0" borderId="53" xfId="0" applyBorder="1" applyProtection="1">
      <alignment vertical="center"/>
      <protection hidden="1"/>
    </xf>
    <xf numFmtId="0" fontId="0" fillId="0" borderId="0" xfId="0" applyAlignment="1" applyProtection="1">
      <alignment horizontal="left" vertical="top"/>
      <protection hidden="1"/>
    </xf>
    <xf numFmtId="0" fontId="0" fillId="0" borderId="0" xfId="0" applyAlignment="1" applyProtection="1">
      <alignment horizontal="right" vertical="center"/>
      <protection hidden="1"/>
    </xf>
    <xf numFmtId="0" fontId="8" fillId="6" borderId="63" xfId="9" applyNumberFormat="1" applyFont="1" applyFill="1" applyBorder="1" applyAlignment="1" applyProtection="1">
      <alignment horizontal="center" vertical="center"/>
      <protection locked="0"/>
    </xf>
    <xf numFmtId="176" fontId="8" fillId="6" borderId="64" xfId="9" applyNumberFormat="1" applyFont="1" applyFill="1" applyBorder="1" applyAlignment="1" applyProtection="1">
      <alignment horizontal="center" vertical="center"/>
      <protection locked="0"/>
    </xf>
    <xf numFmtId="0" fontId="19" fillId="0" borderId="27" xfId="0" applyFont="1" applyBorder="1">
      <alignment vertical="center"/>
    </xf>
    <xf numFmtId="0" fontId="19" fillId="0" borderId="0" xfId="0" applyFont="1" applyBorder="1">
      <alignment vertical="center"/>
    </xf>
    <xf numFmtId="0" fontId="19" fillId="0" borderId="24" xfId="0" applyFont="1" applyBorder="1">
      <alignment vertical="center"/>
    </xf>
    <xf numFmtId="0" fontId="19" fillId="0" borderId="4" xfId="0" applyFont="1" applyBorder="1">
      <alignment vertical="center"/>
    </xf>
    <xf numFmtId="0" fontId="19" fillId="0" borderId="4" xfId="0" applyFont="1" applyBorder="1" applyAlignment="1">
      <alignment horizontal="right" vertical="center"/>
    </xf>
    <xf numFmtId="0" fontId="0" fillId="0" borderId="70" xfId="0" applyBorder="1" applyProtection="1">
      <alignment vertical="center"/>
      <protection hidden="1"/>
    </xf>
    <xf numFmtId="0" fontId="0" fillId="0" borderId="71" xfId="0" applyBorder="1" applyProtection="1">
      <alignment vertical="center"/>
      <protection hidden="1"/>
    </xf>
    <xf numFmtId="0" fontId="0" fillId="0" borderId="72" xfId="0" applyBorder="1" applyAlignment="1" applyProtection="1">
      <alignment vertical="center"/>
      <protection hidden="1"/>
    </xf>
    <xf numFmtId="0" fontId="0" fillId="0" borderId="72" xfId="0" applyBorder="1" applyProtection="1">
      <alignment vertical="center"/>
      <protection hidden="1"/>
    </xf>
    <xf numFmtId="0" fontId="0" fillId="0" borderId="0" xfId="0" applyBorder="1" applyProtection="1">
      <alignment vertical="center"/>
      <protection hidden="1"/>
    </xf>
    <xf numFmtId="3" fontId="24" fillId="0" borderId="7" xfId="0" applyNumberFormat="1" applyFont="1" applyBorder="1" applyAlignment="1" applyProtection="1">
      <alignment horizontal="right" vertical="center" indent="1"/>
      <protection hidden="1"/>
    </xf>
    <xf numFmtId="3" fontId="24" fillId="0" borderId="28" xfId="0" applyNumberFormat="1" applyFont="1" applyBorder="1" applyAlignment="1" applyProtection="1">
      <alignment horizontal="right" vertical="center" indent="1"/>
      <protection hidden="1"/>
    </xf>
    <xf numFmtId="3" fontId="17" fillId="0" borderId="24" xfId="0" applyNumberFormat="1" applyFont="1" applyBorder="1" applyAlignment="1" applyProtection="1">
      <alignment horizontal="right" vertical="center" indent="1"/>
      <protection hidden="1"/>
    </xf>
    <xf numFmtId="2" fontId="8" fillId="0" borderId="7" xfId="9" applyNumberFormat="1" applyFont="1" applyBorder="1" applyAlignment="1" applyProtection="1">
      <alignment vertical="center"/>
      <protection locked="0"/>
    </xf>
    <xf numFmtId="0" fontId="5" fillId="0" borderId="0" xfId="0" applyFont="1">
      <alignment vertical="center"/>
    </xf>
    <xf numFmtId="0" fontId="49" fillId="0" borderId="0" xfId="0" applyFont="1" applyFill="1" applyBorder="1" applyAlignment="1">
      <alignment horizontal="left" vertical="center"/>
    </xf>
    <xf numFmtId="0" fontId="50" fillId="0" borderId="0" xfId="0" applyFont="1" applyFill="1" applyBorder="1" applyAlignment="1">
      <alignment horizontal="left" vertical="center"/>
    </xf>
    <xf numFmtId="0" fontId="6" fillId="0" borderId="49" xfId="0" applyFont="1" applyBorder="1" applyProtection="1">
      <alignment vertical="center"/>
      <protection hidden="1"/>
    </xf>
    <xf numFmtId="0" fontId="20" fillId="0" borderId="0" xfId="0" applyFont="1">
      <alignment vertical="center"/>
    </xf>
    <xf numFmtId="0" fontId="51" fillId="0" borderId="0" xfId="0" applyFont="1">
      <alignment vertical="center"/>
    </xf>
    <xf numFmtId="0" fontId="3" fillId="0" borderId="9" xfId="0" applyFont="1" applyBorder="1" applyProtection="1">
      <alignment vertical="center"/>
    </xf>
    <xf numFmtId="0" fontId="3" fillId="0" borderId="9" xfId="0" applyFont="1" applyFill="1" applyBorder="1" applyProtection="1">
      <alignment vertical="center"/>
    </xf>
    <xf numFmtId="0" fontId="3" fillId="0" borderId="9" xfId="0" applyFont="1" applyFill="1" applyBorder="1" applyAlignment="1" applyProtection="1">
      <alignment horizontal="center" vertical="center"/>
    </xf>
    <xf numFmtId="0" fontId="8" fillId="0" borderId="9" xfId="0" applyFont="1" applyFill="1" applyBorder="1" applyAlignment="1" applyProtection="1"/>
    <xf numFmtId="0" fontId="3" fillId="0" borderId="9" xfId="0" applyFont="1" applyFill="1" applyBorder="1" applyAlignment="1" applyProtection="1"/>
    <xf numFmtId="0" fontId="31" fillId="0" borderId="0" xfId="0" applyFont="1" applyFill="1" applyAlignment="1" applyProtection="1"/>
    <xf numFmtId="0" fontId="3" fillId="0" borderId="0" xfId="0" applyFont="1" applyFill="1" applyAlignment="1" applyProtection="1">
      <alignment horizontal="center"/>
    </xf>
    <xf numFmtId="0" fontId="31" fillId="0" borderId="0" xfId="0" applyFont="1" applyBorder="1" applyAlignment="1" applyProtection="1"/>
    <xf numFmtId="0" fontId="31" fillId="0" borderId="0" xfId="0" applyFont="1" applyFill="1" applyBorder="1" applyAlignment="1" applyProtection="1"/>
    <xf numFmtId="0" fontId="31" fillId="0" borderId="0" xfId="0" applyFont="1" applyFill="1" applyBorder="1" applyAlignment="1" applyProtection="1">
      <alignment horizontal="center"/>
    </xf>
    <xf numFmtId="0" fontId="31" fillId="0" borderId="9" xfId="0" applyFont="1" applyFill="1" applyBorder="1" applyProtection="1">
      <alignment vertical="center"/>
    </xf>
    <xf numFmtId="0" fontId="31" fillId="0" borderId="0" xfId="0" applyFont="1" applyBorder="1" applyAlignment="1" applyProtection="1">
      <alignment horizontal="center"/>
    </xf>
    <xf numFmtId="0" fontId="13" fillId="0" borderId="9" xfId="0" applyFont="1" applyBorder="1" applyProtection="1">
      <alignment vertical="center"/>
    </xf>
    <xf numFmtId="0" fontId="32" fillId="0" borderId="0" xfId="0" applyFont="1" applyBorder="1" applyAlignment="1" applyProtection="1">
      <alignment horizontal="center"/>
    </xf>
    <xf numFmtId="0" fontId="32" fillId="0" borderId="9" xfId="0" applyFont="1" applyBorder="1" applyProtection="1">
      <alignment vertical="center"/>
    </xf>
    <xf numFmtId="0" fontId="32" fillId="0" borderId="9" xfId="0" applyFont="1" applyFill="1" applyBorder="1" applyProtection="1">
      <alignment vertical="center"/>
    </xf>
    <xf numFmtId="0" fontId="0" fillId="0" borderId="9" xfId="0" applyBorder="1" applyProtection="1">
      <alignment vertical="center"/>
    </xf>
    <xf numFmtId="0" fontId="0" fillId="0" borderId="9" xfId="0" applyFont="1" applyBorder="1" applyProtection="1">
      <alignment vertical="center"/>
    </xf>
    <xf numFmtId="0" fontId="31" fillId="0" borderId="9" xfId="0" applyFont="1" applyBorder="1" applyAlignment="1" applyProtection="1">
      <alignment horizontal="center"/>
    </xf>
    <xf numFmtId="0" fontId="31" fillId="21" borderId="0" xfId="0" applyFont="1" applyFill="1" applyProtection="1">
      <alignment vertical="center"/>
    </xf>
    <xf numFmtId="49" fontId="30" fillId="21" borderId="0" xfId="0" applyNumberFormat="1" applyFont="1" applyFill="1" applyBorder="1" applyAlignment="1" applyProtection="1">
      <alignment vertical="center" shrinkToFit="1"/>
    </xf>
    <xf numFmtId="0" fontId="30" fillId="21" borderId="0" xfId="0" applyFont="1" applyFill="1" applyAlignment="1" applyProtection="1">
      <alignment vertical="center"/>
    </xf>
    <xf numFmtId="0" fontId="12" fillId="0" borderId="0" xfId="0" applyFont="1" applyAlignment="1" applyProtection="1">
      <alignment vertical="center"/>
    </xf>
    <xf numFmtId="0" fontId="13" fillId="0" borderId="26" xfId="0" applyFont="1" applyFill="1" applyBorder="1" applyAlignment="1" applyProtection="1">
      <alignment vertical="center" shrinkToFit="1"/>
      <protection locked="0"/>
    </xf>
    <xf numFmtId="0" fontId="13" fillId="0" borderId="19" xfId="0" applyFont="1" applyFill="1" applyBorder="1" applyAlignment="1" applyProtection="1">
      <alignment vertical="center" shrinkToFit="1"/>
      <protection locked="0"/>
    </xf>
    <xf numFmtId="0" fontId="13" fillId="0" borderId="23" xfId="0" applyFont="1" applyFill="1" applyBorder="1" applyAlignment="1" applyProtection="1">
      <alignment vertical="center" shrinkToFit="1"/>
      <protection locked="0"/>
    </xf>
    <xf numFmtId="0" fontId="3" fillId="13" borderId="0" xfId="0" applyFont="1" applyFill="1" applyAlignment="1" applyProtection="1">
      <alignment horizontal="right" vertical="center"/>
    </xf>
    <xf numFmtId="0" fontId="18" fillId="0" borderId="4" xfId="0" applyFont="1" applyBorder="1" applyAlignment="1" applyProtection="1">
      <alignment vertical="center"/>
      <protection locked="0"/>
    </xf>
    <xf numFmtId="0" fontId="8" fillId="0" borderId="61" xfId="9" applyFont="1" applyFill="1" applyBorder="1" applyAlignment="1" applyProtection="1">
      <alignment horizontal="center" vertical="center"/>
      <protection locked="0"/>
    </xf>
    <xf numFmtId="0" fontId="5" fillId="0" borderId="0" xfId="9" applyProtection="1"/>
    <xf numFmtId="0" fontId="5" fillId="0" borderId="0" xfId="9" applyFill="1" applyProtection="1"/>
    <xf numFmtId="0" fontId="5" fillId="10" borderId="0" xfId="9" applyFill="1" applyProtection="1"/>
    <xf numFmtId="0" fontId="42" fillId="10" borderId="0" xfId="9" applyFont="1" applyFill="1" applyProtection="1"/>
    <xf numFmtId="0" fontId="5" fillId="0" borderId="0" xfId="9" applyAlignment="1" applyProtection="1">
      <alignment vertical="center"/>
    </xf>
    <xf numFmtId="0" fontId="5" fillId="10" borderId="58" xfId="9" applyFill="1" applyBorder="1" applyAlignment="1" applyProtection="1">
      <alignment horizontal="center" vertical="center" shrinkToFit="1"/>
    </xf>
    <xf numFmtId="0" fontId="5" fillId="0" borderId="0" xfId="9" applyFill="1" applyBorder="1" applyAlignment="1" applyProtection="1">
      <alignment vertical="center"/>
    </xf>
    <xf numFmtId="0" fontId="5" fillId="0" borderId="0" xfId="9" applyAlignment="1" applyProtection="1">
      <alignment horizontal="center" vertical="center"/>
    </xf>
    <xf numFmtId="0" fontId="8" fillId="10" borderId="61" xfId="9" applyFont="1" applyFill="1" applyBorder="1" applyAlignment="1" applyProtection="1">
      <alignment horizontal="center" vertical="center"/>
    </xf>
    <xf numFmtId="0" fontId="5" fillId="0" borderId="0" xfId="9" applyAlignment="1" applyProtection="1">
      <alignment horizontal="center" vertical="center" wrapText="1"/>
    </xf>
    <xf numFmtId="0" fontId="5" fillId="10" borderId="46" xfId="9" applyFill="1" applyBorder="1" applyAlignment="1" applyProtection="1">
      <alignment horizontal="center" vertical="center"/>
    </xf>
    <xf numFmtId="0" fontId="5" fillId="10" borderId="48" xfId="9" applyFill="1" applyBorder="1" applyAlignment="1" applyProtection="1">
      <alignment horizontal="center" vertical="center"/>
    </xf>
    <xf numFmtId="0" fontId="5" fillId="0" borderId="0" xfId="9" applyFill="1" applyBorder="1" applyAlignment="1" applyProtection="1">
      <alignment horizontal="center" vertical="center"/>
    </xf>
    <xf numFmtId="0" fontId="8" fillId="10" borderId="49" xfId="9" applyFont="1" applyFill="1" applyBorder="1" applyAlignment="1" applyProtection="1">
      <alignment horizontal="center" vertical="center" wrapText="1"/>
    </xf>
    <xf numFmtId="0" fontId="8" fillId="10" borderId="63" xfId="9" applyNumberFormat="1" applyFont="1" applyFill="1" applyBorder="1" applyAlignment="1" applyProtection="1">
      <alignment horizontal="center" vertical="center"/>
    </xf>
    <xf numFmtId="176" fontId="8" fillId="10" borderId="64" xfId="9" applyNumberFormat="1" applyFont="1" applyFill="1" applyBorder="1" applyAlignment="1" applyProtection="1">
      <alignment horizontal="center" vertical="center"/>
    </xf>
    <xf numFmtId="181" fontId="5" fillId="0" borderId="0" xfId="9" applyNumberFormat="1" applyFill="1" applyBorder="1" applyAlignment="1" applyProtection="1">
      <alignment horizontal="right" vertical="center"/>
    </xf>
    <xf numFmtId="0" fontId="5" fillId="10" borderId="52" xfId="9" applyFill="1" applyBorder="1" applyAlignment="1" applyProtection="1">
      <alignment horizontal="center" vertical="center"/>
    </xf>
    <xf numFmtId="0" fontId="43" fillId="11" borderId="0" xfId="9" applyFont="1" applyFill="1" applyAlignment="1" applyProtection="1">
      <alignment horizontal="left" indent="1"/>
    </xf>
    <xf numFmtId="0" fontId="44" fillId="11" borderId="0" xfId="9" applyFont="1" applyFill="1" applyBorder="1" applyAlignment="1" applyProtection="1">
      <alignment vertical="center"/>
    </xf>
    <xf numFmtId="0" fontId="45" fillId="11" borderId="0" xfId="9" applyFont="1" applyFill="1" applyBorder="1" applyAlignment="1" applyProtection="1">
      <alignment vertical="center" textRotation="255"/>
    </xf>
    <xf numFmtId="0" fontId="46" fillId="11" borderId="0" xfId="9" applyFont="1" applyFill="1" applyBorder="1" applyProtection="1"/>
    <xf numFmtId="49" fontId="46" fillId="11" borderId="0" xfId="9" applyNumberFormat="1" applyFont="1" applyFill="1" applyBorder="1" applyAlignment="1" applyProtection="1">
      <alignment vertical="center"/>
    </xf>
    <xf numFmtId="0" fontId="46" fillId="11" borderId="0" xfId="9" applyFont="1" applyFill="1" applyBorder="1" applyAlignment="1" applyProtection="1">
      <alignment vertical="center"/>
    </xf>
    <xf numFmtId="181" fontId="46" fillId="11" borderId="0" xfId="9" applyNumberFormat="1" applyFont="1" applyFill="1" applyBorder="1" applyAlignment="1" applyProtection="1">
      <alignment vertical="center"/>
    </xf>
    <xf numFmtId="49" fontId="46" fillId="11" borderId="0" xfId="9" applyNumberFormat="1" applyFont="1" applyFill="1" applyBorder="1" applyAlignment="1" applyProtection="1">
      <alignment horizontal="center" vertical="center"/>
    </xf>
    <xf numFmtId="0" fontId="45" fillId="11" borderId="0" xfId="9" applyFont="1" applyFill="1" applyBorder="1" applyAlignment="1" applyProtection="1">
      <alignment horizontal="center" vertical="center" textRotation="255"/>
    </xf>
    <xf numFmtId="0" fontId="46" fillId="11" borderId="0" xfId="9" applyFont="1" applyFill="1" applyBorder="1" applyAlignment="1" applyProtection="1">
      <alignment horizontal="center" vertical="center"/>
    </xf>
    <xf numFmtId="0" fontId="46" fillId="11" borderId="0" xfId="9" applyFont="1" applyFill="1" applyBorder="1" applyAlignment="1" applyProtection="1">
      <alignment horizontal="right" vertical="center"/>
    </xf>
    <xf numFmtId="181" fontId="46" fillId="11" borderId="0" xfId="9" applyNumberFormat="1" applyFont="1" applyFill="1" applyBorder="1" applyAlignment="1" applyProtection="1">
      <alignment horizontal="right" vertical="center"/>
    </xf>
    <xf numFmtId="0" fontId="5" fillId="0" borderId="69" xfId="9" applyFill="1" applyBorder="1" applyProtection="1"/>
    <xf numFmtId="0" fontId="5" fillId="0" borderId="0" xfId="9" applyFill="1" applyBorder="1" applyProtection="1"/>
    <xf numFmtId="0" fontId="42" fillId="0" borderId="0" xfId="9" applyFont="1" applyFill="1" applyBorder="1" applyAlignment="1" applyProtection="1">
      <alignment horizontal="left"/>
    </xf>
    <xf numFmtId="0" fontId="42" fillId="0" borderId="0" xfId="9" applyFont="1" applyProtection="1"/>
    <xf numFmtId="0" fontId="5" fillId="0" borderId="58" xfId="9" applyFill="1" applyBorder="1" applyAlignment="1" applyProtection="1">
      <alignment horizontal="center" vertical="center" shrinkToFit="1"/>
    </xf>
    <xf numFmtId="0" fontId="5" fillId="0" borderId="0" xfId="9" applyFont="1" applyFill="1" applyBorder="1" applyAlignment="1" applyProtection="1">
      <alignment horizontal="center" vertical="center"/>
    </xf>
    <xf numFmtId="0" fontId="5" fillId="0" borderId="46" xfId="9" applyBorder="1" applyAlignment="1" applyProtection="1">
      <alignment horizontal="center" vertical="center"/>
    </xf>
    <xf numFmtId="0" fontId="5" fillId="6" borderId="49" xfId="9" applyFont="1" applyFill="1" applyBorder="1" applyAlignment="1" applyProtection="1">
      <alignment horizontal="center" vertical="center" wrapText="1"/>
    </xf>
    <xf numFmtId="181" fontId="5" fillId="0" borderId="0" xfId="9" applyNumberFormat="1" applyFill="1" applyBorder="1" applyAlignment="1" applyProtection="1">
      <alignment horizontal="center" vertical="center"/>
    </xf>
    <xf numFmtId="0" fontId="5" fillId="6" borderId="52" xfId="9" applyFill="1" applyBorder="1" applyAlignment="1" applyProtection="1">
      <alignment horizontal="center" vertical="center"/>
    </xf>
    <xf numFmtId="0" fontId="5" fillId="6" borderId="0" xfId="9" applyFill="1" applyBorder="1" applyAlignment="1" applyProtection="1">
      <alignment horizontal="center" vertical="center"/>
    </xf>
    <xf numFmtId="0" fontId="19" fillId="6" borderId="0" xfId="9" applyFont="1" applyFill="1" applyBorder="1" applyAlignment="1" applyProtection="1">
      <alignment vertical="center"/>
    </xf>
    <xf numFmtId="0" fontId="8" fillId="6" borderId="0" xfId="9" applyFont="1" applyFill="1" applyBorder="1" applyAlignment="1" applyProtection="1">
      <alignment vertical="center" textRotation="255"/>
    </xf>
    <xf numFmtId="0" fontId="5" fillId="0" borderId="0" xfId="9" applyBorder="1" applyProtection="1"/>
    <xf numFmtId="0" fontId="5" fillId="9" borderId="0" xfId="9" applyFill="1" applyBorder="1" applyProtection="1"/>
    <xf numFmtId="0" fontId="5" fillId="9" borderId="0" xfId="9" applyFill="1" applyBorder="1" applyAlignment="1" applyProtection="1">
      <alignment vertical="center"/>
    </xf>
    <xf numFmtId="181" fontId="5" fillId="9" borderId="0" xfId="9" applyNumberFormat="1" applyFill="1" applyBorder="1" applyAlignment="1" applyProtection="1">
      <alignment vertical="center"/>
    </xf>
    <xf numFmtId="181" fontId="5" fillId="0" borderId="0" xfId="9" applyNumberFormat="1" applyFill="1" applyBorder="1" applyAlignment="1" applyProtection="1">
      <alignment vertical="center"/>
    </xf>
    <xf numFmtId="0" fontId="5" fillId="6" borderId="69" xfId="9" applyFill="1" applyBorder="1" applyProtection="1"/>
    <xf numFmtId="0" fontId="42" fillId="0" borderId="0" xfId="9" applyFont="1" applyFill="1" applyProtection="1"/>
    <xf numFmtId="0" fontId="48" fillId="0" borderId="0" xfId="9" applyFont="1" applyFill="1" applyBorder="1" applyAlignment="1" applyProtection="1">
      <alignment horizontal="center" vertical="center"/>
    </xf>
    <xf numFmtId="181" fontId="48" fillId="0" borderId="0" xfId="9" applyNumberFormat="1" applyFont="1" applyFill="1" applyBorder="1" applyAlignment="1" applyProtection="1">
      <alignment horizontal="right" vertical="center"/>
    </xf>
    <xf numFmtId="0" fontId="13" fillId="0" borderId="0" xfId="0" applyFont="1" applyFill="1" applyAlignment="1" applyProtection="1">
      <alignment vertical="center" shrinkToFit="1"/>
    </xf>
    <xf numFmtId="0" fontId="53" fillId="0" borderId="0" xfId="0" applyFont="1" applyFill="1" applyAlignment="1" applyProtection="1">
      <alignment vertical="center"/>
    </xf>
    <xf numFmtId="0" fontId="13" fillId="0" borderId="0" xfId="0" applyFont="1" applyAlignment="1" applyProtection="1">
      <alignment vertical="center" shrinkToFit="1"/>
    </xf>
    <xf numFmtId="0" fontId="13" fillId="3" borderId="5" xfId="0" applyFont="1" applyFill="1" applyBorder="1" applyAlignment="1" applyProtection="1">
      <alignment horizontal="center" vertical="center" shrinkToFit="1"/>
    </xf>
    <xf numFmtId="0" fontId="13" fillId="21" borderId="0" xfId="0" applyFont="1" applyFill="1" applyAlignment="1" applyProtection="1">
      <alignment vertical="center" shrinkToFit="1"/>
    </xf>
    <xf numFmtId="0" fontId="13" fillId="5" borderId="0" xfId="0" applyFont="1" applyFill="1" applyAlignment="1" applyProtection="1">
      <alignment vertical="center" shrinkToFit="1"/>
    </xf>
    <xf numFmtId="0" fontId="59" fillId="0" borderId="5" xfId="0" applyFont="1" applyFill="1" applyBorder="1" applyAlignment="1" applyProtection="1">
      <alignment horizontal="left" vertical="center"/>
      <protection locked="0"/>
    </xf>
    <xf numFmtId="0" fontId="59" fillId="0" borderId="5" xfId="0" applyNumberFormat="1" applyFont="1" applyFill="1" applyBorder="1" applyAlignment="1" applyProtection="1">
      <alignment horizontal="left" vertical="center"/>
      <protection locked="0"/>
    </xf>
    <xf numFmtId="2" fontId="60" fillId="0" borderId="5" xfId="0" applyNumberFormat="1" applyFont="1" applyFill="1" applyBorder="1" applyAlignment="1" applyProtection="1">
      <alignment horizontal="left" vertical="center"/>
      <protection locked="0"/>
    </xf>
    <xf numFmtId="0" fontId="60" fillId="0" borderId="5" xfId="0" applyNumberFormat="1" applyFont="1" applyFill="1" applyBorder="1" applyAlignment="1" applyProtection="1">
      <alignment horizontal="left" vertical="center"/>
      <protection locked="0"/>
    </xf>
    <xf numFmtId="183" fontId="59" fillId="0" borderId="5" xfId="0" applyNumberFormat="1" applyFont="1" applyFill="1" applyBorder="1" applyAlignment="1" applyProtection="1">
      <alignment vertical="center" shrinkToFit="1"/>
      <protection locked="0"/>
    </xf>
    <xf numFmtId="183" fontId="59" fillId="0" borderId="5" xfId="0" applyNumberFormat="1" applyFont="1" applyFill="1" applyBorder="1" applyAlignment="1" applyProtection="1">
      <alignment vertical="center"/>
      <protection locked="0"/>
    </xf>
    <xf numFmtId="0" fontId="56" fillId="0" borderId="17" xfId="0" applyFont="1" applyFill="1" applyBorder="1" applyProtection="1">
      <alignment vertical="center"/>
      <protection locked="0"/>
    </xf>
    <xf numFmtId="0" fontId="56" fillId="0" borderId="83" xfId="0" applyFont="1" applyFill="1" applyBorder="1" applyProtection="1">
      <alignment vertical="center"/>
      <protection locked="0"/>
    </xf>
    <xf numFmtId="0" fontId="56" fillId="0" borderId="17" xfId="0" applyNumberFormat="1" applyFont="1" applyFill="1" applyBorder="1" applyProtection="1">
      <alignment vertical="center"/>
      <protection locked="0"/>
    </xf>
    <xf numFmtId="177" fontId="56" fillId="0" borderId="83" xfId="0" applyNumberFormat="1" applyFont="1" applyFill="1" applyBorder="1" applyProtection="1">
      <alignment vertical="center"/>
      <protection locked="0"/>
    </xf>
    <xf numFmtId="0" fontId="57" fillId="0" borderId="17" xfId="0" applyFont="1" applyFill="1" applyBorder="1" applyProtection="1">
      <alignment vertical="center"/>
      <protection locked="0"/>
    </xf>
    <xf numFmtId="0" fontId="56" fillId="0" borderId="17" xfId="0" applyNumberFormat="1" applyFont="1" applyFill="1" applyBorder="1" applyAlignment="1" applyProtection="1">
      <alignment vertical="center" shrinkToFit="1"/>
      <protection locked="0"/>
    </xf>
    <xf numFmtId="0" fontId="13" fillId="0" borderId="27"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protection locked="0"/>
    </xf>
    <xf numFmtId="0" fontId="13" fillId="0" borderId="25" xfId="0" applyFont="1" applyFill="1" applyBorder="1" applyAlignment="1" applyProtection="1">
      <alignment vertical="center" shrinkToFit="1"/>
      <protection locked="0"/>
    </xf>
    <xf numFmtId="0" fontId="43"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3" fillId="0" borderId="0" xfId="0" applyFont="1" applyFill="1" applyBorder="1" applyAlignment="1" applyProtection="1">
      <alignment horizontal="center" vertical="center" shrinkToFit="1"/>
      <protection locked="0"/>
    </xf>
    <xf numFmtId="0" fontId="19" fillId="0" borderId="20" xfId="0" applyFont="1" applyBorder="1" applyAlignment="1" applyProtection="1">
      <alignment horizontal="center" vertical="center"/>
    </xf>
    <xf numFmtId="0" fontId="17" fillId="3" borderId="30" xfId="0" applyFont="1" applyFill="1" applyBorder="1" applyAlignment="1" applyProtection="1">
      <alignment horizontal="center" vertical="center"/>
    </xf>
    <xf numFmtId="0" fontId="17" fillId="3" borderId="31"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8" fillId="0" borderId="4" xfId="0" applyFont="1" applyBorder="1" applyAlignment="1" applyProtection="1">
      <alignment vertical="center"/>
    </xf>
    <xf numFmtId="0" fontId="65" fillId="0" borderId="0" xfId="11" applyFont="1">
      <alignment vertical="center"/>
    </xf>
    <xf numFmtId="0" fontId="66" fillId="0" borderId="0" xfId="11" applyFont="1">
      <alignment vertical="center"/>
    </xf>
    <xf numFmtId="0" fontId="66" fillId="0" borderId="0" xfId="11" applyFont="1" applyAlignment="1">
      <alignment horizontal="center" vertical="center"/>
    </xf>
    <xf numFmtId="0" fontId="65" fillId="0" borderId="0" xfId="11" applyFont="1" applyAlignment="1">
      <alignment vertical="center" shrinkToFit="1"/>
    </xf>
    <xf numFmtId="0" fontId="65" fillId="0" borderId="0" xfId="11" applyFont="1" applyFill="1">
      <alignment vertical="center"/>
    </xf>
    <xf numFmtId="38" fontId="75" fillId="0" borderId="5" xfId="7" applyFont="1" applyBorder="1" applyAlignment="1">
      <alignment horizontal="center" vertical="center"/>
    </xf>
    <xf numFmtId="0" fontId="75" fillId="0" borderId="0" xfId="11" applyFont="1">
      <alignment vertical="center"/>
    </xf>
    <xf numFmtId="0" fontId="4" fillId="0" borderId="0" xfId="11" applyFont="1">
      <alignment vertical="center"/>
    </xf>
    <xf numFmtId="0" fontId="4" fillId="0" borderId="0" xfId="11" applyFont="1" applyAlignment="1">
      <alignment vertical="center" shrinkToFit="1"/>
    </xf>
    <xf numFmtId="0" fontId="78" fillId="0" borderId="0" xfId="11" applyFont="1">
      <alignment vertical="center"/>
    </xf>
    <xf numFmtId="0" fontId="4" fillId="0" borderId="0" xfId="11" applyFont="1" applyBorder="1">
      <alignment vertical="center"/>
    </xf>
    <xf numFmtId="0" fontId="77" fillId="0" borderId="0" xfId="11" applyFont="1" applyBorder="1" applyAlignment="1" applyProtection="1">
      <alignment horizontal="center" vertical="center"/>
      <protection locked="0"/>
    </xf>
    <xf numFmtId="0" fontId="77" fillId="0" borderId="0" xfId="11" applyFont="1" applyBorder="1">
      <alignment vertical="center"/>
    </xf>
    <xf numFmtId="0" fontId="79" fillId="0" borderId="0" xfId="0" applyFont="1" applyAlignment="1" applyProtection="1"/>
    <xf numFmtId="0" fontId="78" fillId="19" borderId="86" xfId="11" applyFont="1" applyFill="1" applyBorder="1" applyAlignment="1">
      <alignment horizontal="center" vertical="center" shrinkToFit="1"/>
    </xf>
    <xf numFmtId="0" fontId="78" fillId="19" borderId="87" xfId="11" applyFont="1" applyFill="1" applyBorder="1" applyAlignment="1">
      <alignment horizontal="center" vertical="center" shrinkToFit="1"/>
    </xf>
    <xf numFmtId="0" fontId="78" fillId="19" borderId="88" xfId="11" applyFont="1" applyFill="1" applyBorder="1" applyAlignment="1">
      <alignment horizontal="center" vertical="center" shrinkToFit="1"/>
    </xf>
    <xf numFmtId="49" fontId="78" fillId="19" borderId="89" xfId="11" applyNumberFormat="1" applyFont="1" applyFill="1" applyBorder="1" applyAlignment="1">
      <alignment horizontal="center" vertical="center" shrinkToFit="1"/>
    </xf>
    <xf numFmtId="0" fontId="78" fillId="19" borderId="90" xfId="11" applyFont="1" applyFill="1" applyBorder="1" applyAlignment="1">
      <alignment horizontal="center" vertical="center" shrinkToFit="1"/>
    </xf>
    <xf numFmtId="49" fontId="78" fillId="19" borderId="88" xfId="11" applyNumberFormat="1" applyFont="1" applyFill="1" applyBorder="1" applyAlignment="1">
      <alignment horizontal="center" vertical="center" shrinkToFit="1"/>
    </xf>
    <xf numFmtId="0" fontId="78" fillId="19" borderId="29" xfId="11" applyFont="1" applyFill="1" applyBorder="1" applyAlignment="1">
      <alignment horizontal="center" vertical="center" shrinkToFit="1"/>
    </xf>
    <xf numFmtId="0" fontId="75" fillId="17" borderId="41" xfId="11" applyFont="1" applyFill="1" applyBorder="1" applyAlignment="1">
      <alignment vertical="center" shrinkToFit="1"/>
    </xf>
    <xf numFmtId="0" fontId="75" fillId="0" borderId="97" xfId="11" applyFont="1" applyFill="1" applyBorder="1" applyAlignment="1" applyProtection="1">
      <alignment horizontal="left" vertical="center" shrinkToFit="1"/>
      <protection locked="0"/>
    </xf>
    <xf numFmtId="0" fontId="75" fillId="0" borderId="35" xfId="11" applyFont="1" applyFill="1" applyBorder="1" applyAlignment="1" applyProtection="1">
      <alignment horizontal="left" vertical="center" shrinkToFit="1"/>
      <protection locked="0"/>
    </xf>
    <xf numFmtId="0" fontId="75" fillId="17" borderId="41" xfId="11" applyFont="1" applyFill="1" applyBorder="1" applyAlignment="1" applyProtection="1">
      <alignment horizontal="left" vertical="center" shrinkToFit="1"/>
      <protection locked="0"/>
    </xf>
    <xf numFmtId="49" fontId="75" fillId="0" borderId="34" xfId="11" applyNumberFormat="1" applyFont="1" applyFill="1" applyBorder="1" applyAlignment="1" applyProtection="1">
      <alignment horizontal="left" vertical="center" shrinkToFit="1"/>
      <protection locked="0"/>
    </xf>
    <xf numFmtId="49" fontId="75" fillId="0" borderId="35" xfId="11" applyNumberFormat="1" applyFont="1" applyFill="1" applyBorder="1" applyAlignment="1" applyProtection="1">
      <alignment horizontal="left" vertical="center" shrinkToFit="1"/>
      <protection locked="0"/>
    </xf>
    <xf numFmtId="176" fontId="75" fillId="0" borderId="34" xfId="11" applyNumberFormat="1" applyFont="1" applyFill="1" applyBorder="1" applyAlignment="1" applyProtection="1">
      <alignment horizontal="left" vertical="center" shrinkToFit="1"/>
      <protection locked="0"/>
    </xf>
    <xf numFmtId="0" fontId="75" fillId="0" borderId="99" xfId="11" applyFont="1" applyBorder="1" applyAlignment="1" applyProtection="1">
      <alignment horizontal="center" vertical="center" shrinkToFit="1"/>
      <protection locked="0"/>
    </xf>
    <xf numFmtId="0" fontId="75" fillId="17" borderId="8" xfId="11" applyFont="1" applyFill="1" applyBorder="1" applyAlignment="1">
      <alignment vertical="center" shrinkToFit="1"/>
    </xf>
    <xf numFmtId="176" fontId="75" fillId="0" borderId="6" xfId="11" applyNumberFormat="1" applyFont="1" applyFill="1" applyBorder="1" applyAlignment="1" applyProtection="1">
      <alignment horizontal="left" vertical="center" shrinkToFit="1"/>
      <protection locked="0"/>
    </xf>
    <xf numFmtId="0" fontId="75" fillId="0" borderId="22" xfId="11" applyFont="1" applyBorder="1" applyAlignment="1" applyProtection="1">
      <alignment horizontal="center" vertical="center" shrinkToFit="1"/>
      <protection locked="0"/>
    </xf>
    <xf numFmtId="0" fontId="75" fillId="0" borderId="33" xfId="11" applyFont="1" applyBorder="1" applyAlignment="1" applyProtection="1">
      <alignment horizontal="center" vertical="center" shrinkToFit="1"/>
      <protection locked="0"/>
    </xf>
    <xf numFmtId="0" fontId="75" fillId="17" borderId="8" xfId="11" applyFont="1" applyFill="1" applyBorder="1" applyAlignment="1" applyProtection="1">
      <alignment horizontal="left" vertical="center" shrinkToFit="1"/>
      <protection locked="0"/>
    </xf>
    <xf numFmtId="49" fontId="75" fillId="0" borderId="97" xfId="11" applyNumberFormat="1" applyFont="1" applyFill="1" applyBorder="1" applyAlignment="1" applyProtection="1">
      <alignment horizontal="left" vertical="center" shrinkToFit="1"/>
      <protection locked="0"/>
    </xf>
    <xf numFmtId="0" fontId="75" fillId="0" borderId="19" xfId="11" applyFont="1" applyFill="1" applyBorder="1">
      <alignment vertical="center"/>
    </xf>
    <xf numFmtId="0" fontId="75" fillId="0" borderId="19" xfId="11" applyFont="1" applyFill="1" applyBorder="1" applyAlignment="1" applyProtection="1">
      <alignment horizontal="left" vertical="center"/>
      <protection locked="0"/>
    </xf>
    <xf numFmtId="0" fontId="75" fillId="0" borderId="19" xfId="11" applyFont="1" applyFill="1" applyBorder="1" applyAlignment="1" applyProtection="1">
      <alignment horizontal="left" vertical="center" shrinkToFit="1"/>
      <protection locked="0"/>
    </xf>
    <xf numFmtId="49" fontId="75" fillId="0" borderId="19" xfId="11" applyNumberFormat="1" applyFont="1" applyFill="1" applyBorder="1" applyAlignment="1" applyProtection="1">
      <alignment horizontal="left" vertical="center"/>
      <protection locked="0"/>
    </xf>
    <xf numFmtId="176" fontId="75" fillId="0" borderId="19" xfId="11" applyNumberFormat="1" applyFont="1" applyFill="1" applyBorder="1" applyAlignment="1" applyProtection="1">
      <alignment horizontal="left" vertical="center"/>
      <protection locked="0"/>
    </xf>
    <xf numFmtId="49" fontId="78" fillId="0" borderId="19" xfId="11" applyNumberFormat="1" applyFont="1" applyFill="1" applyBorder="1" applyAlignment="1" applyProtection="1">
      <alignment horizontal="left" vertical="center"/>
      <protection locked="0"/>
    </xf>
    <xf numFmtId="0" fontId="75" fillId="0" borderId="19" xfId="11" applyFont="1" applyFill="1" applyBorder="1" applyAlignment="1" applyProtection="1">
      <alignment horizontal="center" vertical="center"/>
      <protection locked="0"/>
    </xf>
    <xf numFmtId="0" fontId="80" fillId="0" borderId="0" xfId="0" applyFont="1" applyBorder="1" applyAlignment="1" applyProtection="1"/>
    <xf numFmtId="0" fontId="75" fillId="0" borderId="98" xfId="11" applyFont="1" applyFill="1" applyBorder="1" applyAlignment="1" applyProtection="1">
      <alignment horizontal="left" vertical="center"/>
      <protection locked="0"/>
    </xf>
    <xf numFmtId="0" fontId="75" fillId="0" borderId="98" xfId="11" applyFont="1" applyFill="1" applyBorder="1" applyAlignment="1" applyProtection="1">
      <alignment horizontal="center" vertical="center"/>
      <protection locked="0"/>
    </xf>
    <xf numFmtId="0" fontId="75" fillId="18" borderId="8" xfId="11" applyFont="1" applyFill="1" applyBorder="1" applyAlignment="1">
      <alignment vertical="center" shrinkToFit="1"/>
    </xf>
    <xf numFmtId="0" fontId="75" fillId="18" borderId="41" xfId="11" applyFont="1" applyFill="1" applyBorder="1" applyAlignment="1" applyProtection="1">
      <alignment horizontal="left" vertical="center" shrinkToFit="1"/>
      <protection locked="0"/>
    </xf>
    <xf numFmtId="0" fontId="75" fillId="0" borderId="0" xfId="11" applyFont="1" applyAlignment="1">
      <alignment vertical="center" shrinkToFit="1"/>
    </xf>
    <xf numFmtId="0" fontId="81" fillId="19" borderId="86" xfId="11" applyFont="1" applyFill="1" applyBorder="1" applyAlignment="1">
      <alignment horizontal="center" vertical="center" shrinkToFit="1"/>
    </xf>
    <xf numFmtId="0" fontId="81" fillId="19" borderId="87" xfId="11" applyFont="1" applyFill="1" applyBorder="1" applyAlignment="1">
      <alignment horizontal="center" vertical="center" shrinkToFit="1"/>
    </xf>
    <xf numFmtId="0" fontId="81" fillId="19" borderId="88" xfId="11" applyFont="1" applyFill="1" applyBorder="1" applyAlignment="1">
      <alignment horizontal="center" vertical="center" shrinkToFit="1"/>
    </xf>
    <xf numFmtId="49" fontId="81" fillId="19" borderId="89" xfId="11" applyNumberFormat="1" applyFont="1" applyFill="1" applyBorder="1" applyAlignment="1">
      <alignment horizontal="center" vertical="center" shrinkToFit="1"/>
    </xf>
    <xf numFmtId="0" fontId="81" fillId="19" borderId="90" xfId="11" applyFont="1" applyFill="1" applyBorder="1" applyAlignment="1">
      <alignment horizontal="center" vertical="center" shrinkToFit="1"/>
    </xf>
    <xf numFmtId="49" fontId="81" fillId="19" borderId="88" xfId="11" applyNumberFormat="1" applyFont="1" applyFill="1" applyBorder="1" applyAlignment="1">
      <alignment horizontal="center" vertical="center" shrinkToFit="1"/>
    </xf>
    <xf numFmtId="0" fontId="81" fillId="19" borderId="29" xfId="11" applyFont="1" applyFill="1" applyBorder="1" applyAlignment="1">
      <alignment horizontal="center" vertical="center" shrinkToFit="1"/>
    </xf>
    <xf numFmtId="0" fontId="81" fillId="19" borderId="91" xfId="11" applyFont="1" applyFill="1" applyBorder="1" applyAlignment="1">
      <alignment vertical="center" shrinkToFit="1"/>
    </xf>
    <xf numFmtId="0" fontId="81" fillId="19" borderId="92" xfId="11" applyFont="1" applyFill="1" applyBorder="1" applyAlignment="1">
      <alignment horizontal="left" vertical="center" shrinkToFit="1"/>
    </xf>
    <xf numFmtId="0" fontId="81" fillId="19" borderId="91" xfId="11" applyFont="1" applyFill="1" applyBorder="1" applyAlignment="1">
      <alignment horizontal="left" vertical="center" shrinkToFit="1"/>
    </xf>
    <xf numFmtId="0" fontId="81" fillId="19" borderId="93" xfId="11" applyFont="1" applyFill="1" applyBorder="1" applyAlignment="1">
      <alignment horizontal="left" vertical="center" shrinkToFit="1"/>
    </xf>
    <xf numFmtId="49" fontId="81" fillId="19" borderId="94" xfId="11" applyNumberFormat="1" applyFont="1" applyFill="1" applyBorder="1" applyAlignment="1">
      <alignment horizontal="left" vertical="center" shrinkToFit="1"/>
    </xf>
    <xf numFmtId="0" fontId="81" fillId="19" borderId="96" xfId="11" applyFont="1" applyFill="1" applyBorder="1" applyAlignment="1">
      <alignment horizontal="left" vertical="center" shrinkToFit="1"/>
    </xf>
    <xf numFmtId="49" fontId="81" fillId="19" borderId="93" xfId="11" applyNumberFormat="1" applyFont="1" applyFill="1" applyBorder="1" applyAlignment="1">
      <alignment horizontal="left" vertical="center" shrinkToFit="1"/>
    </xf>
    <xf numFmtId="0" fontId="81" fillId="19" borderId="95" xfId="11" applyFont="1" applyFill="1" applyBorder="1" applyAlignment="1">
      <alignment horizontal="center" vertical="center" shrinkToFit="1"/>
    </xf>
    <xf numFmtId="0" fontId="75" fillId="0" borderId="0" xfId="11" applyFont="1" applyBorder="1" applyAlignment="1">
      <alignment horizontal="center" vertical="center"/>
    </xf>
    <xf numFmtId="184" fontId="75" fillId="0" borderId="0" xfId="11" applyNumberFormat="1" applyFont="1" applyBorder="1" applyProtection="1">
      <alignment vertical="center"/>
      <protection locked="0"/>
    </xf>
    <xf numFmtId="38" fontId="82" fillId="0" borderId="5" xfId="7" applyFont="1" applyBorder="1" applyAlignment="1">
      <alignment horizontal="center" vertical="center" shrinkToFit="1"/>
    </xf>
    <xf numFmtId="38" fontId="82" fillId="0" borderId="5" xfId="7" applyFont="1" applyBorder="1" applyAlignment="1">
      <alignment horizontal="center" vertical="center"/>
    </xf>
    <xf numFmtId="0" fontId="75" fillId="19" borderId="5" xfId="11" applyFont="1" applyFill="1" applyBorder="1" applyAlignment="1">
      <alignment horizontal="center" vertical="center" wrapText="1" shrinkToFit="1"/>
    </xf>
    <xf numFmtId="0" fontId="75" fillId="19" borderId="5" xfId="11" applyFont="1" applyFill="1" applyBorder="1" applyAlignment="1">
      <alignment horizontal="center" vertical="center"/>
    </xf>
    <xf numFmtId="38" fontId="82" fillId="19" borderId="5" xfId="7" applyFont="1" applyFill="1" applyBorder="1" applyAlignment="1">
      <alignment horizontal="center" vertical="center" shrinkToFit="1"/>
    </xf>
    <xf numFmtId="38" fontId="82" fillId="19" borderId="5" xfId="7" applyFont="1" applyFill="1" applyBorder="1" applyAlignment="1">
      <alignment horizontal="center" vertical="center"/>
    </xf>
    <xf numFmtId="0" fontId="75" fillId="0" borderId="0" xfId="11" applyFont="1" applyFill="1">
      <alignment vertical="center"/>
    </xf>
    <xf numFmtId="0" fontId="76" fillId="0" borderId="19" xfId="11" applyFont="1" applyFill="1" applyBorder="1" applyAlignment="1">
      <alignment horizontal="center" vertical="center"/>
    </xf>
    <xf numFmtId="0" fontId="76" fillId="0" borderId="19" xfId="11" applyFont="1" applyFill="1" applyBorder="1" applyAlignment="1">
      <alignment vertical="center" shrinkToFit="1"/>
    </xf>
    <xf numFmtId="0" fontId="75" fillId="17" borderId="5" xfId="11" applyFont="1" applyFill="1" applyBorder="1" applyAlignment="1">
      <alignment horizontal="center" vertical="center"/>
    </xf>
    <xf numFmtId="0" fontId="75" fillId="18" borderId="5" xfId="11" applyFont="1" applyFill="1" applyBorder="1" applyAlignment="1">
      <alignment horizontal="center" vertical="center"/>
    </xf>
    <xf numFmtId="0" fontId="75" fillId="0" borderId="0" xfId="11" applyFont="1" applyBorder="1">
      <alignment vertical="center"/>
    </xf>
    <xf numFmtId="0" fontId="78" fillId="0" borderId="35" xfId="11" applyFont="1" applyFill="1" applyBorder="1" applyAlignment="1" applyProtection="1">
      <alignment horizontal="left" vertical="center" shrinkToFit="1"/>
      <protection locked="0"/>
    </xf>
    <xf numFmtId="0" fontId="75" fillId="0" borderId="6" xfId="11" applyFont="1" applyFill="1" applyBorder="1" applyAlignment="1" applyProtection="1">
      <alignment horizontal="left" vertical="center" shrinkToFit="1"/>
      <protection locked="0"/>
    </xf>
    <xf numFmtId="0" fontId="75" fillId="0" borderId="34" xfId="11" applyFont="1" applyFill="1" applyBorder="1" applyAlignment="1" applyProtection="1">
      <alignment horizontal="left" vertical="center" shrinkToFit="1"/>
      <protection locked="0"/>
    </xf>
    <xf numFmtId="0" fontId="75" fillId="0" borderId="8" xfId="11" applyFont="1" applyFill="1" applyBorder="1" applyAlignment="1" applyProtection="1">
      <alignment horizontal="left" vertical="center" shrinkToFit="1"/>
      <protection locked="0"/>
    </xf>
    <xf numFmtId="0" fontId="75" fillId="0" borderId="41" xfId="11" applyFont="1" applyFill="1" applyBorder="1" applyAlignment="1" applyProtection="1">
      <alignment horizontal="left" vertical="center" shrinkToFit="1"/>
      <protection locked="0"/>
    </xf>
    <xf numFmtId="0" fontId="81" fillId="19" borderId="90" xfId="11" applyFont="1" applyFill="1" applyBorder="1" applyAlignment="1">
      <alignment horizontal="center" vertical="center" textRotation="255" shrinkToFit="1"/>
    </xf>
    <xf numFmtId="0" fontId="81" fillId="19" borderId="96" xfId="11" applyFont="1" applyFill="1" applyBorder="1" applyAlignment="1">
      <alignment horizontal="center" vertical="center" shrinkToFit="1"/>
    </xf>
    <xf numFmtId="0" fontId="78" fillId="17" borderId="81" xfId="11" applyFont="1" applyFill="1" applyBorder="1" applyAlignment="1" applyProtection="1">
      <alignment horizontal="center" vertical="center" shrinkToFit="1"/>
      <protection locked="0"/>
    </xf>
    <xf numFmtId="0" fontId="81" fillId="19" borderId="89" xfId="11" applyFont="1" applyFill="1" applyBorder="1" applyAlignment="1">
      <alignment horizontal="center" vertical="center" shrinkToFit="1"/>
    </xf>
    <xf numFmtId="0" fontId="81" fillId="19" borderId="94" xfId="11" applyFont="1" applyFill="1" applyBorder="1" applyAlignment="1">
      <alignment horizontal="left" vertical="center" shrinkToFit="1"/>
    </xf>
    <xf numFmtId="0" fontId="75" fillId="0" borderId="36" xfId="11" applyFont="1" applyFill="1" applyBorder="1" applyAlignment="1" applyProtection="1">
      <alignment horizontal="left" vertical="center" shrinkToFit="1"/>
      <protection locked="0"/>
    </xf>
    <xf numFmtId="0" fontId="78" fillId="19" borderId="90" xfId="11" applyFont="1" applyFill="1" applyBorder="1" applyAlignment="1">
      <alignment horizontal="center" vertical="center" textRotation="255" shrinkToFit="1"/>
    </xf>
    <xf numFmtId="0" fontId="78" fillId="18" borderId="81" xfId="11" applyFont="1" applyFill="1" applyBorder="1" applyAlignment="1" applyProtection="1">
      <alignment horizontal="center" vertical="center" shrinkToFit="1"/>
      <protection locked="0"/>
    </xf>
    <xf numFmtId="0" fontId="78" fillId="0" borderId="36" xfId="11" applyFont="1" applyFill="1" applyBorder="1" applyAlignment="1" applyProtection="1">
      <alignment horizontal="left" vertical="center" shrinkToFit="1"/>
      <protection locked="0"/>
    </xf>
    <xf numFmtId="49" fontId="78" fillId="0" borderId="38" xfId="11" applyNumberFormat="1" applyFont="1" applyFill="1" applyBorder="1" applyAlignment="1" applyProtection="1">
      <alignment horizontal="left" vertical="center" shrinkToFit="1"/>
      <protection locked="0"/>
    </xf>
    <xf numFmtId="49" fontId="78" fillId="0" borderId="100" xfId="11" applyNumberFormat="1" applyFont="1" applyFill="1" applyBorder="1" applyAlignment="1" applyProtection="1">
      <alignment horizontal="left" vertical="center" shrinkToFit="1"/>
      <protection locked="0"/>
    </xf>
    <xf numFmtId="49" fontId="78" fillId="0" borderId="36" xfId="11" applyNumberFormat="1" applyFont="1" applyFill="1" applyBorder="1" applyAlignment="1" applyProtection="1">
      <alignment horizontal="left" vertical="center" shrinkToFit="1"/>
      <protection locked="0"/>
    </xf>
    <xf numFmtId="0" fontId="3" fillId="0" borderId="0" xfId="0" applyFont="1" applyFill="1" applyAlignment="1" applyProtection="1"/>
    <xf numFmtId="0" fontId="9" fillId="0" borderId="0" xfId="0" applyFont="1" applyFill="1" applyProtection="1">
      <alignment vertical="center"/>
    </xf>
    <xf numFmtId="0" fontId="3" fillId="0" borderId="7"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16" borderId="39" xfId="0" applyFont="1" applyFill="1" applyBorder="1" applyAlignment="1" applyProtection="1">
      <alignment horizontal="center" vertical="center"/>
    </xf>
    <xf numFmtId="0" fontId="3" fillId="0" borderId="101" xfId="0" applyFont="1" applyFill="1" applyBorder="1" applyProtection="1">
      <alignment vertical="center"/>
    </xf>
    <xf numFmtId="0" fontId="3" fillId="16" borderId="102" xfId="0" applyFont="1" applyFill="1" applyBorder="1" applyProtection="1">
      <alignment vertical="center"/>
    </xf>
    <xf numFmtId="0" fontId="8" fillId="0" borderId="101" xfId="0" applyFont="1" applyFill="1" applyBorder="1" applyAlignment="1" applyProtection="1"/>
    <xf numFmtId="0" fontId="3" fillId="0" borderId="101" xfId="0" applyFont="1" applyFill="1" applyBorder="1" applyAlignment="1" applyProtection="1"/>
    <xf numFmtId="0" fontId="3" fillId="0" borderId="101" xfId="0" applyFont="1" applyBorder="1" applyProtection="1">
      <alignment vertical="center"/>
    </xf>
    <xf numFmtId="0" fontId="3" fillId="0" borderId="12" xfId="0" applyFont="1" applyBorder="1" applyProtection="1">
      <alignment vertical="center"/>
    </xf>
    <xf numFmtId="0" fontId="3" fillId="0" borderId="11" xfId="0" applyFont="1" applyBorder="1" applyProtection="1">
      <alignment vertical="center"/>
    </xf>
    <xf numFmtId="0" fontId="3" fillId="0" borderId="11" xfId="0" applyFont="1" applyFill="1" applyBorder="1" applyProtection="1">
      <alignment vertical="center"/>
    </xf>
    <xf numFmtId="0" fontId="3" fillId="16" borderId="37" xfId="0" applyFont="1" applyFill="1" applyBorder="1" applyProtection="1">
      <alignment vertical="center"/>
    </xf>
    <xf numFmtId="0" fontId="75" fillId="0" borderId="5" xfId="11" applyFont="1" applyBorder="1" applyAlignment="1">
      <alignment vertical="center" shrinkToFit="1"/>
    </xf>
    <xf numFmtId="0" fontId="65" fillId="0" borderId="0" xfId="11" applyFont="1" applyAlignment="1">
      <alignment horizontal="left" vertical="center"/>
    </xf>
    <xf numFmtId="0" fontId="66" fillId="0" borderId="0" xfId="11" applyFont="1" applyAlignment="1">
      <alignment horizontal="left" vertical="center"/>
    </xf>
    <xf numFmtId="0" fontId="75" fillId="0" borderId="0" xfId="11" applyFont="1" applyBorder="1" applyAlignment="1">
      <alignment horizontal="left" vertical="center"/>
    </xf>
    <xf numFmtId="184" fontId="75" fillId="0" borderId="0" xfId="11" applyNumberFormat="1" applyFont="1" applyBorder="1" applyAlignment="1" applyProtection="1">
      <alignment horizontal="left" vertical="center"/>
      <protection locked="0"/>
    </xf>
    <xf numFmtId="0" fontId="84" fillId="0" borderId="0" xfId="11" applyFont="1" applyAlignment="1">
      <alignment horizontal="left" vertical="center"/>
    </xf>
    <xf numFmtId="0" fontId="75" fillId="0" borderId="98" xfId="11" applyFont="1" applyFill="1" applyBorder="1" applyAlignment="1" applyProtection="1">
      <alignment horizontal="center" vertical="center" shrinkToFit="1"/>
      <protection locked="0"/>
    </xf>
    <xf numFmtId="49" fontId="75" fillId="0" borderId="98" xfId="11" applyNumberFormat="1" applyFont="1" applyFill="1" applyBorder="1" applyAlignment="1" applyProtection="1">
      <alignment horizontal="center" vertical="center"/>
      <protection locked="0"/>
    </xf>
    <xf numFmtId="49" fontId="78" fillId="0" borderId="98" xfId="11" applyNumberFormat="1" applyFont="1" applyFill="1" applyBorder="1" applyAlignment="1" applyProtection="1">
      <alignment horizontal="center" vertical="center"/>
      <protection locked="0"/>
    </xf>
    <xf numFmtId="0" fontId="75" fillId="0" borderId="98" xfId="11" applyNumberFormat="1" applyFont="1" applyFill="1" applyBorder="1" applyAlignment="1" applyProtection="1">
      <alignment horizontal="center" vertical="center"/>
      <protection locked="0"/>
    </xf>
    <xf numFmtId="0" fontId="13" fillId="15" borderId="0" xfId="11" applyFont="1" applyFill="1">
      <alignment vertical="center"/>
    </xf>
    <xf numFmtId="0" fontId="6" fillId="15" borderId="0" xfId="11" applyFont="1" applyFill="1">
      <alignment vertical="center"/>
    </xf>
    <xf numFmtId="0" fontId="65" fillId="15" borderId="0" xfId="11" applyFont="1" applyFill="1" applyBorder="1" applyAlignment="1" applyProtection="1">
      <alignment horizontal="center" vertical="center"/>
      <protection locked="0"/>
    </xf>
    <xf numFmtId="0" fontId="65" fillId="15" borderId="0" xfId="11" applyFont="1" applyFill="1">
      <alignment vertical="center"/>
    </xf>
    <xf numFmtId="0" fontId="65" fillId="15" borderId="0" xfId="11" applyFont="1" applyFill="1" applyBorder="1" applyAlignment="1">
      <alignment horizontal="center" vertical="center"/>
    </xf>
    <xf numFmtId="0" fontId="72" fillId="15" borderId="0" xfId="11" applyFont="1" applyFill="1" applyBorder="1" applyAlignment="1">
      <alignment horizontal="center" vertical="center"/>
    </xf>
    <xf numFmtId="0" fontId="65" fillId="13" borderId="0" xfId="11" applyFont="1" applyFill="1" applyAlignment="1">
      <alignment horizontal="left" vertical="center"/>
    </xf>
    <xf numFmtId="0" fontId="65" fillId="13" borderId="0" xfId="11" applyFont="1" applyFill="1">
      <alignment vertical="center"/>
    </xf>
    <xf numFmtId="0" fontId="65" fillId="13" borderId="0" xfId="11" applyFont="1" applyFill="1" applyAlignment="1">
      <alignment vertical="center" shrinkToFit="1"/>
    </xf>
    <xf numFmtId="0" fontId="6" fillId="13" borderId="0" xfId="11" applyFont="1" applyFill="1">
      <alignment vertical="center"/>
    </xf>
    <xf numFmtId="0" fontId="65" fillId="13" borderId="0" xfId="11" applyFont="1" applyFill="1" applyBorder="1" applyAlignment="1" applyProtection="1">
      <alignment horizontal="center" vertical="center"/>
      <protection locked="0"/>
    </xf>
    <xf numFmtId="0" fontId="65" fillId="13" borderId="0" xfId="11" applyFont="1" applyFill="1" applyBorder="1" applyAlignment="1">
      <alignment horizontal="center" vertical="center"/>
    </xf>
    <xf numFmtId="0" fontId="72" fillId="13" borderId="0" xfId="11" applyFont="1" applyFill="1" applyBorder="1" applyAlignment="1">
      <alignment horizontal="center" vertical="center"/>
    </xf>
    <xf numFmtId="0" fontId="53" fillId="15" borderId="0" xfId="11" applyFont="1" applyFill="1" applyAlignment="1">
      <alignment vertical="center"/>
    </xf>
    <xf numFmtId="0" fontId="66" fillId="15" borderId="0" xfId="11" applyFont="1" applyFill="1">
      <alignment vertical="center"/>
    </xf>
    <xf numFmtId="0" fontId="66" fillId="15" borderId="0" xfId="11" applyFont="1" applyFill="1" applyAlignment="1">
      <alignment horizontal="center" vertical="center"/>
    </xf>
    <xf numFmtId="0" fontId="1" fillId="15" borderId="0" xfId="11" applyFont="1" applyFill="1" applyBorder="1" applyAlignment="1" applyProtection="1">
      <alignment vertical="center"/>
      <protection locked="0"/>
    </xf>
    <xf numFmtId="0" fontId="66" fillId="15" borderId="7" xfId="11" applyFont="1" applyFill="1" applyBorder="1">
      <alignment vertical="center"/>
    </xf>
    <xf numFmtId="0" fontId="66" fillId="15" borderId="20" xfId="11" applyFont="1" applyFill="1" applyBorder="1" applyAlignment="1">
      <alignment vertical="center" wrapText="1"/>
    </xf>
    <xf numFmtId="0" fontId="66" fillId="15" borderId="20" xfId="11" applyFont="1" applyFill="1" applyBorder="1">
      <alignment vertical="center"/>
    </xf>
    <xf numFmtId="0" fontId="66" fillId="15" borderId="5" xfId="11" applyFont="1" applyFill="1" applyBorder="1" applyAlignment="1">
      <alignment horizontal="center" vertical="center"/>
    </xf>
    <xf numFmtId="0" fontId="66" fillId="15" borderId="5" xfId="11" applyFont="1" applyFill="1" applyBorder="1">
      <alignment vertical="center"/>
    </xf>
    <xf numFmtId="0" fontId="66" fillId="15" borderId="0" xfId="11" applyFont="1" applyFill="1" applyBorder="1" applyAlignment="1">
      <alignment horizontal="center" vertical="center" shrinkToFit="1"/>
    </xf>
    <xf numFmtId="0" fontId="68" fillId="15" borderId="27" xfId="11" applyFont="1" applyFill="1" applyBorder="1">
      <alignment vertical="center"/>
    </xf>
    <xf numFmtId="0" fontId="68" fillId="15" borderId="25" xfId="11" applyFont="1" applyFill="1" applyBorder="1">
      <alignment vertical="center"/>
    </xf>
    <xf numFmtId="0" fontId="66" fillId="15" borderId="26" xfId="11" applyFont="1" applyFill="1" applyBorder="1">
      <alignment vertical="center"/>
    </xf>
    <xf numFmtId="0" fontId="66" fillId="15" borderId="23" xfId="11" applyFont="1" applyFill="1" applyBorder="1">
      <alignment vertical="center"/>
    </xf>
    <xf numFmtId="0" fontId="66" fillId="15" borderId="42" xfId="11" applyFont="1" applyFill="1" applyBorder="1" applyAlignment="1">
      <alignment horizontal="center" vertical="center"/>
    </xf>
    <xf numFmtId="0" fontId="65" fillId="15" borderId="42" xfId="11" applyFont="1" applyFill="1" applyBorder="1">
      <alignment vertical="center"/>
    </xf>
    <xf numFmtId="0" fontId="66" fillId="15" borderId="86" xfId="11" applyFont="1" applyFill="1" applyBorder="1" applyAlignment="1">
      <alignment horizontal="center" vertical="center" shrinkToFit="1"/>
    </xf>
    <xf numFmtId="0" fontId="66" fillId="15" borderId="89" xfId="11" applyFont="1" applyFill="1" applyBorder="1" applyAlignment="1">
      <alignment horizontal="center" vertical="center" shrinkToFit="1"/>
    </xf>
    <xf numFmtId="0" fontId="66" fillId="15" borderId="0" xfId="11" applyFont="1" applyFill="1" applyBorder="1" applyAlignment="1">
      <alignment horizontal="left" vertical="center" shrinkToFit="1"/>
    </xf>
    <xf numFmtId="0" fontId="66" fillId="15" borderId="27" xfId="11" applyFont="1" applyFill="1" applyBorder="1" applyAlignment="1">
      <alignment horizontal="center" vertical="center"/>
    </xf>
    <xf numFmtId="0" fontId="66" fillId="15" borderId="25" xfId="11" applyFont="1" applyFill="1" applyBorder="1">
      <alignment vertical="center"/>
    </xf>
    <xf numFmtId="0" fontId="66" fillId="15" borderId="40" xfId="11" applyFont="1" applyFill="1" applyBorder="1" applyAlignment="1">
      <alignment horizontal="center" vertical="center"/>
    </xf>
    <xf numFmtId="0" fontId="65" fillId="15" borderId="40" xfId="11" applyFont="1" applyFill="1" applyBorder="1">
      <alignment vertical="center"/>
    </xf>
    <xf numFmtId="0" fontId="65" fillId="15" borderId="41" xfId="11" applyFont="1" applyFill="1" applyBorder="1" applyAlignment="1">
      <alignment horizontal="left" vertical="center" shrinkToFit="1"/>
    </xf>
    <xf numFmtId="0" fontId="65" fillId="15" borderId="36" xfId="11" applyFont="1" applyFill="1" applyBorder="1" applyAlignment="1">
      <alignment horizontal="left" vertical="center" shrinkToFit="1"/>
    </xf>
    <xf numFmtId="0" fontId="65" fillId="15" borderId="0" xfId="11" applyFont="1" applyFill="1" applyBorder="1" applyAlignment="1">
      <alignment horizontal="left" vertical="center" shrinkToFit="1"/>
    </xf>
    <xf numFmtId="0" fontId="65" fillId="15" borderId="0" xfId="11" applyFont="1" applyFill="1" applyAlignment="1">
      <alignment horizontal="center" vertical="center"/>
    </xf>
    <xf numFmtId="0" fontId="66" fillId="15" borderId="33" xfId="11" applyFont="1" applyFill="1" applyBorder="1" applyAlignment="1">
      <alignment horizontal="center" vertical="center"/>
    </xf>
    <xf numFmtId="0" fontId="66" fillId="15" borderId="24" xfId="11" applyFont="1" applyFill="1" applyBorder="1" applyAlignment="1">
      <alignment horizontal="center" vertical="center"/>
    </xf>
    <xf numFmtId="0" fontId="66" fillId="15" borderId="22" xfId="11" applyFont="1" applyFill="1" applyBorder="1">
      <alignment vertical="center"/>
    </xf>
    <xf numFmtId="0" fontId="66" fillId="15" borderId="27" xfId="11" applyFont="1" applyFill="1" applyBorder="1">
      <alignment vertical="center"/>
    </xf>
    <xf numFmtId="0" fontId="66" fillId="15" borderId="24" xfId="11" applyFont="1" applyFill="1" applyBorder="1">
      <alignment vertical="center"/>
    </xf>
    <xf numFmtId="0" fontId="65" fillId="15" borderId="19" xfId="11" applyFont="1" applyFill="1" applyBorder="1" applyAlignment="1">
      <alignment horizontal="left" vertical="center"/>
    </xf>
    <xf numFmtId="0" fontId="65" fillId="15" borderId="0" xfId="11" applyFont="1" applyFill="1" applyBorder="1" applyAlignment="1">
      <alignment horizontal="left" vertical="center"/>
    </xf>
    <xf numFmtId="0" fontId="65" fillId="15" borderId="98" xfId="11" applyFont="1" applyFill="1" applyBorder="1" applyAlignment="1">
      <alignment horizontal="center" vertical="center"/>
    </xf>
    <xf numFmtId="0" fontId="4" fillId="15" borderId="7" xfId="0" applyFont="1" applyFill="1" applyBorder="1" applyProtection="1">
      <alignment vertical="center"/>
    </xf>
    <xf numFmtId="0" fontId="4" fillId="15" borderId="5" xfId="0" applyFont="1" applyFill="1" applyBorder="1" applyAlignment="1" applyProtection="1">
      <alignment horizontal="left" vertical="center"/>
    </xf>
    <xf numFmtId="0" fontId="68" fillId="15" borderId="26" xfId="11" applyFont="1" applyFill="1" applyBorder="1">
      <alignment vertical="center"/>
    </xf>
    <xf numFmtId="0" fontId="68" fillId="15" borderId="23" xfId="11" applyFont="1" applyFill="1" applyBorder="1">
      <alignment vertical="center"/>
    </xf>
    <xf numFmtId="0" fontId="4" fillId="15" borderId="27" xfId="0" applyFont="1" applyFill="1" applyBorder="1" applyProtection="1">
      <alignment vertical="center"/>
    </xf>
    <xf numFmtId="0" fontId="4" fillId="15" borderId="40" xfId="0" applyFont="1" applyFill="1" applyBorder="1" applyAlignment="1" applyProtection="1">
      <alignment horizontal="left" vertical="center"/>
    </xf>
    <xf numFmtId="0" fontId="66" fillId="15" borderId="25" xfId="11" applyFont="1" applyFill="1" applyBorder="1" applyAlignment="1">
      <alignment horizontal="center" vertical="center"/>
    </xf>
    <xf numFmtId="0" fontId="65" fillId="15" borderId="33" xfId="11" applyFont="1" applyFill="1" applyBorder="1">
      <alignment vertical="center"/>
    </xf>
    <xf numFmtId="0" fontId="4" fillId="15" borderId="27" xfId="0" applyFont="1" applyFill="1" applyBorder="1" applyAlignment="1" applyProtection="1"/>
    <xf numFmtId="0" fontId="7" fillId="15" borderId="40" xfId="0" applyFont="1" applyFill="1" applyBorder="1" applyAlignment="1" applyProtection="1">
      <alignment horizontal="center"/>
    </xf>
    <xf numFmtId="0" fontId="7" fillId="15" borderId="27" xfId="0" applyFont="1" applyFill="1" applyBorder="1" applyProtection="1">
      <alignment vertical="center"/>
    </xf>
    <xf numFmtId="0" fontId="7" fillId="15" borderId="40" xfId="0" applyFont="1" applyFill="1" applyBorder="1" applyAlignment="1" applyProtection="1"/>
    <xf numFmtId="0" fontId="3" fillId="15" borderId="40" xfId="0" applyFont="1" applyFill="1" applyBorder="1" applyAlignment="1" applyProtection="1"/>
    <xf numFmtId="0" fontId="7" fillId="15" borderId="27" xfId="0" applyFont="1" applyFill="1" applyBorder="1" applyAlignment="1" applyProtection="1"/>
    <xf numFmtId="0" fontId="3" fillId="15" borderId="40" xfId="0" applyFont="1" applyFill="1" applyBorder="1" applyProtection="1">
      <alignment vertical="center"/>
    </xf>
    <xf numFmtId="0" fontId="68" fillId="15" borderId="24" xfId="11" applyFont="1" applyFill="1" applyBorder="1">
      <alignment vertical="center"/>
    </xf>
    <xf numFmtId="0" fontId="68" fillId="15" borderId="22" xfId="11" applyFont="1" applyFill="1" applyBorder="1">
      <alignment vertical="center"/>
    </xf>
    <xf numFmtId="0" fontId="4" fillId="15" borderId="24" xfId="0" applyFont="1" applyFill="1" applyBorder="1" applyAlignment="1" applyProtection="1"/>
    <xf numFmtId="0" fontId="4" fillId="15" borderId="33" xfId="0" applyFont="1" applyFill="1" applyBorder="1" applyAlignment="1" applyProtection="1">
      <alignment horizontal="center" vertical="center" shrinkToFit="1"/>
    </xf>
    <xf numFmtId="0" fontId="66" fillId="15" borderId="22" xfId="11" applyFont="1" applyFill="1" applyBorder="1" applyAlignment="1">
      <alignment horizontal="center" vertical="center"/>
    </xf>
    <xf numFmtId="0" fontId="65" fillId="15" borderId="0" xfId="11" applyFont="1" applyFill="1" applyBorder="1">
      <alignment vertical="center"/>
    </xf>
    <xf numFmtId="0" fontId="66" fillId="13" borderId="0" xfId="11" applyFont="1" applyFill="1">
      <alignment vertical="center"/>
    </xf>
    <xf numFmtId="0" fontId="66" fillId="13" borderId="0" xfId="11" applyFont="1" applyFill="1" applyAlignment="1">
      <alignment horizontal="center" vertical="center"/>
    </xf>
    <xf numFmtId="0" fontId="66" fillId="13" borderId="86" xfId="11" applyFont="1" applyFill="1" applyBorder="1" applyAlignment="1">
      <alignment horizontal="center" vertical="center" shrinkToFit="1"/>
    </xf>
    <xf numFmtId="0" fontId="66" fillId="13" borderId="89" xfId="11" applyFont="1" applyFill="1" applyBorder="1" applyAlignment="1">
      <alignment horizontal="center" vertical="center" shrinkToFit="1"/>
    </xf>
    <xf numFmtId="0" fontId="65" fillId="13" borderId="41" xfId="11" applyFont="1" applyFill="1" applyBorder="1" applyAlignment="1">
      <alignment horizontal="left" vertical="center" shrinkToFit="1"/>
    </xf>
    <xf numFmtId="0" fontId="65" fillId="13" borderId="36" xfId="11" applyFont="1" applyFill="1" applyBorder="1" applyAlignment="1">
      <alignment horizontal="left" vertical="center" shrinkToFit="1"/>
    </xf>
    <xf numFmtId="0" fontId="65" fillId="13" borderId="19" xfId="11" applyFont="1" applyFill="1" applyBorder="1" applyAlignment="1">
      <alignment horizontal="left" vertical="center"/>
    </xf>
    <xf numFmtId="0" fontId="65" fillId="13" borderId="0" xfId="11" applyFont="1" applyFill="1" applyBorder="1" applyAlignment="1">
      <alignment horizontal="left" vertical="center"/>
    </xf>
    <xf numFmtId="0" fontId="65" fillId="13" borderId="98" xfId="11" applyFont="1" applyFill="1" applyBorder="1" applyAlignment="1">
      <alignment horizontal="center" vertical="center"/>
    </xf>
    <xf numFmtId="180" fontId="9" fillId="16" borderId="79" xfId="0" applyNumberFormat="1" applyFont="1" applyFill="1" applyBorder="1" applyAlignment="1" applyProtection="1">
      <alignment horizontal="center" vertical="center" shrinkToFit="1"/>
      <protection locked="0"/>
    </xf>
    <xf numFmtId="0" fontId="78" fillId="0" borderId="0" xfId="11" applyFont="1" applyAlignment="1">
      <alignment vertical="center" shrinkToFit="1"/>
    </xf>
    <xf numFmtId="0" fontId="75" fillId="0" borderId="19" xfId="11" applyFont="1" applyFill="1" applyBorder="1" applyAlignment="1">
      <alignment vertical="center" shrinkToFit="1"/>
    </xf>
    <xf numFmtId="49" fontId="75" fillId="0" borderId="19" xfId="11" applyNumberFormat="1" applyFont="1" applyFill="1" applyBorder="1" applyAlignment="1" applyProtection="1">
      <alignment horizontal="left" vertical="center" shrinkToFit="1"/>
      <protection locked="0"/>
    </xf>
    <xf numFmtId="176" fontId="75" fillId="0" borderId="19" xfId="11" applyNumberFormat="1" applyFont="1" applyFill="1" applyBorder="1" applyAlignment="1" applyProtection="1">
      <alignment horizontal="left" vertical="center" shrinkToFit="1"/>
      <protection locked="0"/>
    </xf>
    <xf numFmtId="49" fontId="78" fillId="0" borderId="19" xfId="11" applyNumberFormat="1" applyFont="1" applyFill="1" applyBorder="1" applyAlignment="1" applyProtection="1">
      <alignment horizontal="left" vertical="center" shrinkToFit="1"/>
      <protection locked="0"/>
    </xf>
    <xf numFmtId="0" fontId="75" fillId="0" borderId="19" xfId="11" applyFont="1" applyFill="1" applyBorder="1" applyAlignment="1" applyProtection="1">
      <alignment horizontal="center" vertical="center" shrinkToFit="1"/>
      <protection locked="0"/>
    </xf>
    <xf numFmtId="0" fontId="75" fillId="0" borderId="98" xfId="11" applyFont="1" applyFill="1" applyBorder="1" applyAlignment="1" applyProtection="1">
      <alignment horizontal="left" vertical="center" shrinkToFit="1"/>
      <protection locked="0"/>
    </xf>
    <xf numFmtId="49" fontId="75" fillId="0" borderId="98" xfId="11" applyNumberFormat="1" applyFont="1" applyFill="1" applyBorder="1" applyAlignment="1" applyProtection="1">
      <alignment horizontal="center" vertical="center" shrinkToFit="1"/>
      <protection locked="0"/>
    </xf>
    <xf numFmtId="0" fontId="75" fillId="0" borderId="98" xfId="11" applyNumberFormat="1" applyFont="1" applyFill="1" applyBorder="1" applyAlignment="1" applyProtection="1">
      <alignment horizontal="center" vertical="center" shrinkToFit="1"/>
      <protection locked="0"/>
    </xf>
    <xf numFmtId="49" fontId="78" fillId="0" borderId="98" xfId="11" applyNumberFormat="1" applyFont="1" applyFill="1" applyBorder="1" applyAlignment="1" applyProtection="1">
      <alignment horizontal="center" vertical="center" shrinkToFit="1"/>
      <protection locked="0"/>
    </xf>
    <xf numFmtId="0" fontId="66" fillId="15" borderId="88" xfId="11" applyFont="1" applyFill="1" applyBorder="1" applyAlignment="1">
      <alignment horizontal="center" vertical="center" shrinkToFit="1"/>
    </xf>
    <xf numFmtId="0" fontId="65" fillId="15" borderId="34" xfId="11" applyFont="1" applyFill="1" applyBorder="1" applyAlignment="1">
      <alignment horizontal="left" vertical="center" shrinkToFit="1"/>
    </xf>
    <xf numFmtId="0" fontId="66" fillId="13" borderId="88" xfId="11" applyFont="1" applyFill="1" applyBorder="1" applyAlignment="1">
      <alignment horizontal="center" vertical="center" shrinkToFit="1"/>
    </xf>
    <xf numFmtId="0" fontId="65" fillId="13" borderId="34" xfId="11" applyFont="1" applyFill="1" applyBorder="1" applyAlignment="1">
      <alignment horizontal="left" vertical="center" shrinkToFit="1"/>
    </xf>
    <xf numFmtId="0" fontId="77" fillId="0" borderId="0" xfId="11" applyFont="1" applyFill="1" applyAlignment="1">
      <alignment horizontal="center"/>
    </xf>
    <xf numFmtId="0" fontId="75" fillId="19" borderId="5" xfId="11" applyFont="1" applyFill="1" applyBorder="1" applyAlignment="1">
      <alignment horizontal="center" vertical="center" shrinkToFit="1"/>
    </xf>
    <xf numFmtId="0" fontId="4" fillId="15" borderId="40" xfId="0" applyFont="1" applyFill="1" applyBorder="1" applyAlignment="1" applyProtection="1">
      <alignment horizontal="center" vertical="center" shrinkToFit="1"/>
    </xf>
    <xf numFmtId="0" fontId="77" fillId="0" borderId="0" xfId="11" applyFont="1" applyAlignment="1"/>
    <xf numFmtId="0" fontId="0" fillId="0" borderId="0" xfId="0" applyAlignment="1" applyProtection="1">
      <alignment horizontal="left" vertical="center"/>
      <protection hidden="1"/>
    </xf>
    <xf numFmtId="0" fontId="0" fillId="8" borderId="7" xfId="0" applyFill="1" applyBorder="1" applyAlignment="1" applyProtection="1">
      <alignment horizontal="left" vertical="center"/>
      <protection hidden="1"/>
    </xf>
    <xf numFmtId="0" fontId="0" fillId="8" borderId="50" xfId="0" applyFill="1" applyBorder="1" applyAlignment="1" applyProtection="1">
      <alignment horizontal="left" vertical="center"/>
      <protection hidden="1"/>
    </xf>
    <xf numFmtId="0" fontId="31" fillId="3" borderId="13" xfId="0" applyFont="1" applyFill="1" applyBorder="1" applyProtection="1">
      <alignment vertical="center"/>
    </xf>
    <xf numFmtId="0" fontId="31" fillId="10" borderId="103" xfId="0" applyFont="1" applyFill="1" applyBorder="1" applyProtection="1">
      <alignment vertical="center"/>
    </xf>
    <xf numFmtId="0" fontId="31" fillId="3" borderId="103" xfId="0" applyFont="1" applyFill="1" applyBorder="1" applyProtection="1">
      <alignment vertical="center"/>
    </xf>
    <xf numFmtId="0" fontId="31" fillId="3" borderId="10" xfId="0" applyFont="1" applyFill="1" applyBorder="1" applyProtection="1">
      <alignment vertical="center"/>
    </xf>
    <xf numFmtId="0" fontId="13" fillId="13" borderId="42" xfId="0" applyFont="1" applyFill="1" applyBorder="1" applyAlignment="1" applyProtection="1">
      <alignment horizontal="center" vertical="center" shrinkToFit="1"/>
    </xf>
    <xf numFmtId="0" fontId="13" fillId="3" borderId="42" xfId="0" applyFont="1" applyFill="1" applyBorder="1" applyAlignment="1" applyProtection="1">
      <alignment horizontal="center" vertical="center" shrinkToFit="1"/>
    </xf>
    <xf numFmtId="0" fontId="56" fillId="0" borderId="104" xfId="0" applyFont="1" applyFill="1" applyBorder="1" applyProtection="1">
      <alignment vertical="center"/>
      <protection locked="0"/>
    </xf>
    <xf numFmtId="0" fontId="56" fillId="0" borderId="105" xfId="0" applyFont="1" applyFill="1" applyBorder="1" applyProtection="1">
      <alignment vertical="center"/>
      <protection locked="0"/>
    </xf>
    <xf numFmtId="0" fontId="56" fillId="0" borderId="106" xfId="0" applyFont="1" applyFill="1" applyBorder="1" applyProtection="1">
      <alignment vertical="center"/>
      <protection locked="0"/>
    </xf>
    <xf numFmtId="0" fontId="56" fillId="0" borderId="105" xfId="0" applyNumberFormat="1" applyFont="1" applyFill="1" applyBorder="1" applyProtection="1">
      <alignment vertical="center"/>
      <protection locked="0"/>
    </xf>
    <xf numFmtId="177" fontId="56" fillId="0" borderId="106" xfId="0" applyNumberFormat="1" applyFont="1" applyFill="1" applyBorder="1" applyProtection="1">
      <alignment vertical="center"/>
      <protection locked="0"/>
    </xf>
    <xf numFmtId="0" fontId="57" fillId="0" borderId="105" xfId="0" applyFont="1" applyFill="1" applyBorder="1" applyProtection="1">
      <alignment vertical="center"/>
      <protection locked="0"/>
    </xf>
    <xf numFmtId="0" fontId="56" fillId="0" borderId="105" xfId="0" applyNumberFormat="1" applyFont="1" applyFill="1" applyBorder="1" applyAlignment="1" applyProtection="1">
      <alignment vertical="center" shrinkToFit="1"/>
      <protection locked="0"/>
    </xf>
    <xf numFmtId="0" fontId="59" fillId="0" borderId="108" xfId="0" applyFont="1" applyFill="1" applyBorder="1" applyAlignment="1" applyProtection="1">
      <alignment vertical="center" shrinkToFit="1"/>
      <protection locked="0"/>
    </xf>
    <xf numFmtId="0" fontId="59" fillId="0" borderId="108" xfId="0" applyFont="1" applyFill="1" applyBorder="1" applyAlignment="1" applyProtection="1">
      <alignment horizontal="left" vertical="center"/>
      <protection locked="0"/>
    </xf>
    <xf numFmtId="0" fontId="59" fillId="0" borderId="108" xfId="0" applyFont="1" applyFill="1" applyBorder="1" applyAlignment="1" applyProtection="1">
      <alignment horizontal="center" vertical="center" shrinkToFit="1"/>
      <protection locked="0"/>
    </xf>
    <xf numFmtId="38" fontId="59" fillId="0" borderId="108" xfId="0" applyNumberFormat="1" applyFont="1" applyFill="1" applyBorder="1" applyAlignment="1" applyProtection="1">
      <alignment horizontal="center" vertical="center" shrinkToFit="1"/>
      <protection locked="0"/>
    </xf>
    <xf numFmtId="38" fontId="59" fillId="0" borderId="108" xfId="0" applyNumberFormat="1" applyFont="1" applyBorder="1" applyAlignment="1" applyProtection="1">
      <alignment horizontal="center" vertical="center" shrinkToFit="1"/>
      <protection locked="0"/>
    </xf>
    <xf numFmtId="0" fontId="59" fillId="0" borderId="108" xfId="0" applyFont="1" applyBorder="1" applyAlignment="1" applyProtection="1">
      <alignment horizontal="center" vertical="center" shrinkToFit="1"/>
      <protection locked="0"/>
    </xf>
    <xf numFmtId="3" fontId="59" fillId="0" borderId="108" xfId="0" applyNumberFormat="1" applyFont="1" applyBorder="1" applyAlignment="1" applyProtection="1">
      <alignment horizontal="center" vertical="center" shrinkToFit="1"/>
      <protection locked="0"/>
    </xf>
    <xf numFmtId="0" fontId="13" fillId="0" borderId="107" xfId="0" applyFont="1" applyFill="1" applyBorder="1" applyAlignment="1" applyProtection="1">
      <alignment vertical="center" shrinkToFit="1"/>
      <protection locked="0"/>
    </xf>
    <xf numFmtId="0" fontId="59" fillId="0" borderId="108" xfId="0" applyNumberFormat="1" applyFont="1" applyFill="1" applyBorder="1" applyAlignment="1" applyProtection="1">
      <alignment horizontal="left" vertical="center"/>
      <protection locked="0"/>
    </xf>
    <xf numFmtId="2" fontId="60" fillId="0" borderId="108" xfId="0" applyNumberFormat="1" applyFont="1" applyFill="1" applyBorder="1" applyAlignment="1" applyProtection="1">
      <alignment horizontal="left" vertical="center"/>
      <protection locked="0"/>
    </xf>
    <xf numFmtId="0" fontId="60" fillId="0" borderId="108" xfId="0" applyNumberFormat="1" applyFont="1" applyFill="1" applyBorder="1" applyAlignment="1" applyProtection="1">
      <alignment horizontal="left" vertical="center"/>
      <protection locked="0"/>
    </xf>
    <xf numFmtId="183" fontId="59" fillId="0" borderId="108" xfId="0" applyNumberFormat="1" applyFont="1" applyFill="1" applyBorder="1" applyAlignment="1" applyProtection="1">
      <alignment vertical="center" shrinkToFit="1"/>
      <protection locked="0"/>
    </xf>
    <xf numFmtId="183" fontId="59" fillId="0" borderId="108" xfId="0" applyNumberFormat="1" applyFont="1" applyFill="1" applyBorder="1" applyAlignment="1" applyProtection="1">
      <alignment vertical="center"/>
      <protection locked="0"/>
    </xf>
    <xf numFmtId="183" fontId="59" fillId="0" borderId="109" xfId="0" applyNumberFormat="1" applyFont="1" applyFill="1" applyBorder="1" applyAlignment="1" applyProtection="1">
      <alignment vertical="center" shrinkToFit="1"/>
      <protection locked="0"/>
    </xf>
    <xf numFmtId="0" fontId="56" fillId="0" borderId="110" xfId="0" applyFont="1" applyFill="1" applyBorder="1" applyProtection="1">
      <alignment vertical="center"/>
      <protection locked="0"/>
    </xf>
    <xf numFmtId="183" fontId="59" fillId="0" borderId="111" xfId="0" applyNumberFormat="1" applyFont="1" applyFill="1" applyBorder="1" applyAlignment="1" applyProtection="1">
      <alignment vertical="center" shrinkToFit="1"/>
      <protection locked="0"/>
    </xf>
    <xf numFmtId="0" fontId="13" fillId="0" borderId="112" xfId="0" applyFont="1" applyFill="1" applyBorder="1" applyAlignment="1" applyProtection="1">
      <alignment vertical="center" shrinkToFit="1"/>
      <protection locked="0"/>
    </xf>
    <xf numFmtId="0" fontId="56" fillId="0" borderId="113" xfId="0" applyFont="1" applyFill="1" applyBorder="1" applyProtection="1">
      <alignment vertical="center"/>
      <protection locked="0"/>
    </xf>
    <xf numFmtId="0" fontId="56" fillId="0" borderId="114" xfId="0" applyFont="1" applyFill="1" applyBorder="1" applyProtection="1">
      <alignment vertical="center"/>
      <protection locked="0"/>
    </xf>
    <xf numFmtId="0" fontId="56" fillId="0" borderId="115" xfId="0" applyFont="1" applyFill="1" applyBorder="1" applyProtection="1">
      <alignment vertical="center"/>
      <protection locked="0"/>
    </xf>
    <xf numFmtId="0" fontId="56" fillId="0" borderId="114" xfId="0" applyNumberFormat="1" applyFont="1" applyFill="1" applyBorder="1" applyProtection="1">
      <alignment vertical="center"/>
      <protection locked="0"/>
    </xf>
    <xf numFmtId="177" fontId="56" fillId="0" borderId="115" xfId="0" applyNumberFormat="1" applyFont="1" applyFill="1" applyBorder="1" applyProtection="1">
      <alignment vertical="center"/>
      <protection locked="0"/>
    </xf>
    <xf numFmtId="0" fontId="57" fillId="0" borderId="114" xfId="0" applyFont="1" applyFill="1" applyBorder="1" applyProtection="1">
      <alignment vertical="center"/>
      <protection locked="0"/>
    </xf>
    <xf numFmtId="0" fontId="56" fillId="0" borderId="114" xfId="0" applyNumberFormat="1" applyFont="1" applyFill="1" applyBorder="1" applyAlignment="1" applyProtection="1">
      <alignment vertical="center" shrinkToFit="1"/>
      <protection locked="0"/>
    </xf>
    <xf numFmtId="0" fontId="13" fillId="0" borderId="117" xfId="0" applyFont="1" applyFill="1" applyBorder="1" applyAlignment="1" applyProtection="1">
      <alignment vertical="center" shrinkToFit="1"/>
      <protection locked="0"/>
    </xf>
    <xf numFmtId="0" fontId="13" fillId="0" borderId="116" xfId="0" applyFont="1" applyFill="1" applyBorder="1" applyAlignment="1" applyProtection="1">
      <alignment vertical="center" shrinkToFit="1"/>
      <protection locked="0"/>
    </xf>
    <xf numFmtId="0" fontId="13" fillId="0" borderId="118" xfId="0" applyFont="1" applyFill="1" applyBorder="1" applyAlignment="1" applyProtection="1">
      <alignment vertical="center" shrinkToFit="1"/>
      <protection locked="0"/>
    </xf>
    <xf numFmtId="0" fontId="13" fillId="0" borderId="119" xfId="0" applyFont="1" applyFill="1" applyBorder="1" applyAlignment="1" applyProtection="1">
      <alignment vertical="center" shrinkToFit="1"/>
      <protection locked="0"/>
    </xf>
    <xf numFmtId="0" fontId="6" fillId="15" borderId="25" xfId="11" applyFont="1" applyFill="1" applyBorder="1">
      <alignment vertical="center"/>
    </xf>
    <xf numFmtId="0" fontId="38" fillId="0" borderId="0" xfId="0" applyFont="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7"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50" xfId="0" applyBorder="1" applyAlignment="1" applyProtection="1">
      <alignment horizontal="left" vertical="center" wrapText="1"/>
      <protection hidden="1"/>
    </xf>
    <xf numFmtId="0" fontId="0" fillId="7" borderId="43" xfId="0" applyFill="1" applyBorder="1" applyAlignment="1" applyProtection="1">
      <alignment horizontal="left" vertical="center" wrapText="1"/>
      <protection hidden="1"/>
    </xf>
    <xf numFmtId="0" fontId="0" fillId="7" borderId="44" xfId="0" applyFill="1" applyBorder="1" applyAlignment="1" applyProtection="1">
      <alignment horizontal="left" vertical="center" wrapText="1"/>
      <protection hidden="1"/>
    </xf>
    <xf numFmtId="0" fontId="0" fillId="7" borderId="45" xfId="0" applyFill="1" applyBorder="1" applyAlignment="1" applyProtection="1">
      <alignment horizontal="left" vertical="center" wrapText="1"/>
      <protection hidden="1"/>
    </xf>
    <xf numFmtId="0" fontId="0" fillId="7" borderId="46" xfId="0" applyFill="1" applyBorder="1" applyAlignment="1" applyProtection="1">
      <alignment horizontal="center" vertical="center"/>
      <protection hidden="1"/>
    </xf>
    <xf numFmtId="0" fontId="0" fillId="7" borderId="47" xfId="0" applyFill="1" applyBorder="1" applyAlignment="1" applyProtection="1">
      <alignment horizontal="center" vertical="center"/>
      <protection hidden="1"/>
    </xf>
    <xf numFmtId="0" fontId="0" fillId="7" borderId="48" xfId="0" applyFill="1" applyBorder="1" applyAlignment="1" applyProtection="1">
      <alignment horizontal="center" vertical="center"/>
      <protection hidden="1"/>
    </xf>
    <xf numFmtId="0" fontId="0" fillId="8" borderId="7" xfId="0" applyFill="1" applyBorder="1" applyAlignment="1" applyProtection="1">
      <alignment horizontal="left" vertical="center" wrapText="1"/>
      <protection hidden="1"/>
    </xf>
    <xf numFmtId="0" fontId="0" fillId="8" borderId="2" xfId="0" applyFill="1" applyBorder="1" applyAlignment="1" applyProtection="1">
      <alignment horizontal="left" vertical="center" wrapText="1"/>
      <protection hidden="1"/>
    </xf>
    <xf numFmtId="0" fontId="0" fillId="8" borderId="50" xfId="0" applyFill="1" applyBorder="1"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71" xfId="0" applyBorder="1" applyAlignment="1" applyProtection="1">
      <alignment horizontal="left" vertical="top" wrapText="1"/>
      <protection hidden="1"/>
    </xf>
    <xf numFmtId="0" fontId="0" fillId="0" borderId="70" xfId="0" applyBorder="1" applyAlignment="1" applyProtection="1">
      <alignment horizontal="left" vertical="center" wrapText="1"/>
      <protection hidden="1"/>
    </xf>
    <xf numFmtId="0" fontId="0" fillId="8" borderId="7" xfId="0" applyFill="1" applyBorder="1" applyAlignment="1" applyProtection="1">
      <alignment horizontal="center" vertical="center"/>
      <protection hidden="1"/>
    </xf>
    <xf numFmtId="0" fontId="0" fillId="8" borderId="2" xfId="0" applyFill="1" applyBorder="1" applyAlignment="1" applyProtection="1">
      <alignment horizontal="center" vertical="center"/>
      <protection hidden="1"/>
    </xf>
    <xf numFmtId="0" fontId="0" fillId="8" borderId="50" xfId="0" applyFill="1"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70" xfId="0" applyBorder="1" applyAlignment="1" applyProtection="1">
      <alignment horizontal="left" vertical="top" wrapText="1"/>
      <protection hidden="1"/>
    </xf>
    <xf numFmtId="0" fontId="0" fillId="0" borderId="5"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77" fillId="0" borderId="0" xfId="11" applyFont="1" applyAlignment="1">
      <alignment horizontal="center"/>
    </xf>
    <xf numFmtId="0" fontId="77" fillId="0" borderId="0" xfId="11" applyFont="1" applyAlignment="1">
      <alignment horizontal="right"/>
    </xf>
    <xf numFmtId="0" fontId="3" fillId="16" borderId="5" xfId="11" applyFont="1" applyFill="1" applyBorder="1" applyAlignment="1" applyProtection="1">
      <alignment horizontal="center" vertical="center" shrinkToFit="1"/>
      <protection locked="0"/>
    </xf>
    <xf numFmtId="0" fontId="3" fillId="16" borderId="7" xfId="11" applyFont="1" applyFill="1" applyBorder="1" applyAlignment="1" applyProtection="1">
      <alignment horizontal="center" vertical="center" shrinkToFit="1"/>
      <protection locked="0"/>
    </xf>
    <xf numFmtId="0" fontId="3" fillId="16" borderId="2" xfId="11" applyFont="1" applyFill="1" applyBorder="1" applyAlignment="1" applyProtection="1">
      <alignment horizontal="center" vertical="center" shrinkToFit="1"/>
      <protection locked="0"/>
    </xf>
    <xf numFmtId="0" fontId="3" fillId="16" borderId="20" xfId="11" applyFont="1" applyFill="1" applyBorder="1" applyAlignment="1" applyProtection="1">
      <alignment horizontal="center" vertical="center" shrinkToFit="1"/>
      <protection locked="0"/>
    </xf>
    <xf numFmtId="0" fontId="7" fillId="19" borderId="15" xfId="0" applyFont="1" applyFill="1" applyBorder="1" applyAlignment="1" applyProtection="1">
      <alignment horizontal="center" shrinkToFit="1"/>
    </xf>
    <xf numFmtId="0" fontId="3" fillId="16" borderId="11" xfId="0" applyFont="1" applyFill="1" applyBorder="1" applyAlignment="1" applyProtection="1">
      <alignment horizontal="center" vertical="center" shrinkToFit="1"/>
      <protection locked="0"/>
    </xf>
    <xf numFmtId="0" fontId="7" fillId="19" borderId="39" xfId="0" applyFont="1" applyFill="1" applyBorder="1" applyAlignment="1" applyProtection="1">
      <alignment horizontal="center" shrinkToFit="1"/>
    </xf>
    <xf numFmtId="0" fontId="3" fillId="16" borderId="37" xfId="0" applyFont="1" applyFill="1" applyBorder="1" applyAlignment="1" applyProtection="1">
      <alignment horizontal="center" vertical="center" shrinkToFit="1"/>
      <protection locked="0"/>
    </xf>
    <xf numFmtId="180" fontId="23" fillId="16" borderId="10" xfId="0" applyNumberFormat="1" applyFont="1" applyFill="1" applyBorder="1" applyAlignment="1" applyProtection="1">
      <alignment horizontal="center" vertical="center" shrinkToFit="1"/>
      <protection locked="0"/>
    </xf>
    <xf numFmtId="180" fontId="23" fillId="16" borderId="79" xfId="0" applyNumberFormat="1" applyFont="1" applyFill="1" applyBorder="1" applyAlignment="1" applyProtection="1">
      <alignment horizontal="center" vertical="center" shrinkToFit="1"/>
      <protection locked="0"/>
    </xf>
    <xf numFmtId="180" fontId="23" fillId="16" borderId="18" xfId="0" applyNumberFormat="1" applyFont="1" applyFill="1" applyBorder="1" applyAlignment="1" applyProtection="1">
      <alignment horizontal="center" vertical="center" shrinkToFit="1"/>
      <protection locked="0"/>
    </xf>
    <xf numFmtId="0" fontId="7" fillId="0" borderId="7" xfId="11" applyFont="1" applyBorder="1" applyAlignment="1">
      <alignment horizontal="center" vertical="center" shrinkToFit="1"/>
    </xf>
    <xf numFmtId="0" fontId="7" fillId="0" borderId="20" xfId="11" applyFont="1" applyBorder="1" applyAlignment="1">
      <alignment horizontal="center" vertical="center" shrinkToFit="1"/>
    </xf>
    <xf numFmtId="0" fontId="7" fillId="19" borderId="13" xfId="0" applyFont="1" applyFill="1" applyBorder="1" applyAlignment="1" applyProtection="1">
      <alignment horizontal="center"/>
    </xf>
    <xf numFmtId="0" fontId="7" fillId="19" borderId="78" xfId="0" applyFont="1" applyFill="1" applyBorder="1" applyAlignment="1" applyProtection="1">
      <alignment horizontal="center"/>
    </xf>
    <xf numFmtId="0" fontId="75" fillId="0" borderId="5" xfId="11" applyFont="1" applyBorder="1" applyAlignment="1">
      <alignment vertical="center" shrinkToFit="1"/>
    </xf>
    <xf numFmtId="0" fontId="75" fillId="19" borderId="7" xfId="11" applyFont="1" applyFill="1" applyBorder="1" applyAlignment="1">
      <alignment horizontal="center" vertical="center"/>
    </xf>
    <xf numFmtId="0" fontId="75" fillId="19" borderId="2" xfId="11" applyFont="1" applyFill="1" applyBorder="1" applyAlignment="1">
      <alignment horizontal="center" vertical="center"/>
    </xf>
    <xf numFmtId="0" fontId="75" fillId="19" borderId="20" xfId="11" applyFont="1" applyFill="1" applyBorder="1" applyAlignment="1">
      <alignment horizontal="center" vertical="center"/>
    </xf>
    <xf numFmtId="0" fontId="75" fillId="0" borderId="7" xfId="11" applyFont="1" applyBorder="1" applyAlignment="1">
      <alignment vertical="center" shrinkToFit="1"/>
    </xf>
    <xf numFmtId="0" fontId="75" fillId="0" borderId="2" xfId="11" applyFont="1" applyBorder="1" applyAlignment="1">
      <alignment vertical="center" shrinkToFit="1"/>
    </xf>
    <xf numFmtId="0" fontId="75" fillId="0" borderId="20" xfId="11" applyFont="1" applyBorder="1" applyAlignment="1">
      <alignment vertical="center" shrinkToFit="1"/>
    </xf>
    <xf numFmtId="0" fontId="66" fillId="19" borderId="5" xfId="11" applyFont="1" applyFill="1" applyBorder="1" applyAlignment="1">
      <alignment horizontal="center" vertical="center"/>
    </xf>
    <xf numFmtId="0" fontId="75" fillId="0" borderId="5" xfId="11" applyFont="1" applyBorder="1" applyAlignment="1">
      <alignment horizontal="center" vertical="center"/>
    </xf>
    <xf numFmtId="0" fontId="65" fillId="19" borderId="5" xfId="11" applyFont="1" applyFill="1" applyBorder="1" applyAlignment="1">
      <alignment horizontal="center" vertical="center"/>
    </xf>
    <xf numFmtId="0" fontId="75" fillId="17" borderId="5" xfId="11" applyFont="1" applyFill="1" applyBorder="1" applyAlignment="1">
      <alignment horizontal="center" vertical="center"/>
    </xf>
    <xf numFmtId="0" fontId="75" fillId="19" borderId="5" xfId="11" applyFont="1" applyFill="1" applyBorder="1" applyAlignment="1">
      <alignment horizontal="center" vertical="center"/>
    </xf>
    <xf numFmtId="0" fontId="83" fillId="19" borderId="5" xfId="11" applyFont="1" applyFill="1" applyBorder="1" applyAlignment="1">
      <alignment horizontal="center" vertical="center" shrinkToFit="1"/>
    </xf>
    <xf numFmtId="38" fontId="82" fillId="0" borderId="7" xfId="7" applyFont="1" applyBorder="1" applyAlignment="1">
      <alignment horizontal="center" vertical="center" shrinkToFit="1"/>
    </xf>
    <xf numFmtId="38" fontId="82" fillId="0" borderId="20" xfId="7" applyFont="1" applyBorder="1" applyAlignment="1">
      <alignment horizontal="center" vertical="center" shrinkToFit="1"/>
    </xf>
    <xf numFmtId="38" fontId="82" fillId="19" borderId="7" xfId="7" applyFont="1" applyFill="1" applyBorder="1" applyAlignment="1">
      <alignment horizontal="center" vertical="center"/>
    </xf>
    <xf numFmtId="38" fontId="82" fillId="19" borderId="20" xfId="7" applyFont="1" applyFill="1" applyBorder="1" applyAlignment="1">
      <alignment horizontal="center" vertical="center"/>
    </xf>
    <xf numFmtId="38" fontId="82" fillId="19" borderId="7" xfId="7" applyFont="1" applyFill="1" applyBorder="1" applyAlignment="1">
      <alignment horizontal="center" vertical="center" shrinkToFit="1"/>
    </xf>
    <xf numFmtId="38" fontId="82" fillId="19" borderId="20" xfId="7" applyFont="1" applyFill="1" applyBorder="1" applyAlignment="1">
      <alignment horizontal="center" vertical="center" shrinkToFit="1"/>
    </xf>
    <xf numFmtId="0" fontId="75" fillId="19" borderId="7" xfId="11" applyFont="1" applyFill="1" applyBorder="1" applyAlignment="1">
      <alignment horizontal="center" vertical="center" wrapText="1" shrinkToFit="1"/>
    </xf>
    <xf numFmtId="0" fontId="75" fillId="19" borderId="20" xfId="11" applyFont="1" applyFill="1" applyBorder="1" applyAlignment="1">
      <alignment horizontal="center" vertical="center" wrapText="1" shrinkToFit="1"/>
    </xf>
    <xf numFmtId="0" fontId="75" fillId="19" borderId="42" xfId="11" applyFont="1" applyFill="1" applyBorder="1" applyAlignment="1">
      <alignment horizontal="center" vertical="center"/>
    </xf>
    <xf numFmtId="0" fontId="75" fillId="19" borderId="33" xfId="11" applyFont="1" applyFill="1" applyBorder="1" applyAlignment="1">
      <alignment horizontal="center" vertical="center"/>
    </xf>
    <xf numFmtId="0" fontId="77" fillId="23" borderId="0" xfId="11" applyFont="1" applyFill="1" applyAlignment="1">
      <alignment horizontal="center"/>
    </xf>
    <xf numFmtId="0" fontId="65" fillId="0" borderId="5" xfId="11" applyFont="1" applyBorder="1" applyAlignment="1">
      <alignment horizontal="center" vertical="center" shrinkToFit="1"/>
    </xf>
    <xf numFmtId="180" fontId="65" fillId="0" borderId="5" xfId="11" applyNumberFormat="1" applyFont="1" applyBorder="1" applyAlignment="1">
      <alignment horizontal="center" vertical="center" shrinkToFit="1"/>
    </xf>
    <xf numFmtId="38" fontId="83" fillId="19" borderId="5" xfId="11" applyNumberFormat="1" applyFont="1" applyFill="1" applyBorder="1" applyAlignment="1">
      <alignment horizontal="center" vertical="center"/>
    </xf>
    <xf numFmtId="38" fontId="83" fillId="19" borderId="5" xfId="7" applyFont="1" applyFill="1" applyBorder="1" applyAlignment="1">
      <alignment horizontal="center" vertical="center"/>
    </xf>
    <xf numFmtId="0" fontId="7" fillId="19" borderId="82" xfId="0" applyFont="1" applyFill="1" applyBorder="1" applyAlignment="1" applyProtection="1">
      <alignment horizontal="center"/>
    </xf>
    <xf numFmtId="180" fontId="9" fillId="16" borderId="10" xfId="0" applyNumberFormat="1" applyFont="1" applyFill="1" applyBorder="1" applyAlignment="1" applyProtection="1">
      <alignment horizontal="center" vertical="center" shrinkToFit="1"/>
      <protection locked="0"/>
    </xf>
    <xf numFmtId="180" fontId="9" fillId="16" borderId="79" xfId="0" applyNumberFormat="1" applyFont="1" applyFill="1" applyBorder="1" applyAlignment="1" applyProtection="1">
      <alignment horizontal="center" vertical="center" shrinkToFit="1"/>
      <protection locked="0"/>
    </xf>
    <xf numFmtId="180" fontId="9" fillId="16" borderId="80" xfId="0" applyNumberFormat="1" applyFont="1" applyFill="1" applyBorder="1" applyAlignment="1" applyProtection="1">
      <alignment horizontal="center" vertical="center" shrinkToFit="1"/>
      <protection locked="0"/>
    </xf>
    <xf numFmtId="0" fontId="3" fillId="16" borderId="10" xfId="0" applyFont="1" applyFill="1" applyBorder="1" applyAlignment="1" applyProtection="1">
      <alignment horizontal="center" vertical="center" shrinkToFit="1"/>
      <protection locked="0"/>
    </xf>
    <xf numFmtId="0" fontId="3" fillId="16" borderId="79" xfId="0" applyFont="1" applyFill="1" applyBorder="1" applyAlignment="1" applyProtection="1">
      <alignment horizontal="center" vertical="center" shrinkToFit="1"/>
      <protection locked="0"/>
    </xf>
    <xf numFmtId="0" fontId="3" fillId="16" borderId="18" xfId="0" applyFont="1" applyFill="1" applyBorder="1" applyAlignment="1" applyProtection="1">
      <alignment horizontal="center" vertical="center" shrinkToFit="1"/>
      <protection locked="0"/>
    </xf>
    <xf numFmtId="0" fontId="7" fillId="19" borderId="13" xfId="0" applyFont="1" applyFill="1" applyBorder="1" applyAlignment="1" applyProtection="1">
      <alignment horizontal="center" shrinkToFit="1"/>
    </xf>
    <xf numFmtId="0" fontId="7" fillId="19" borderId="78" xfId="0" applyFont="1" applyFill="1" applyBorder="1" applyAlignment="1" applyProtection="1">
      <alignment horizontal="center" shrinkToFit="1"/>
    </xf>
    <xf numFmtId="0" fontId="7" fillId="19" borderId="16" xfId="0" applyFont="1" applyFill="1" applyBorder="1" applyAlignment="1" applyProtection="1">
      <alignment horizontal="center" shrinkToFit="1"/>
    </xf>
    <xf numFmtId="0" fontId="75" fillId="18" borderId="5" xfId="11" applyFont="1" applyFill="1" applyBorder="1" applyAlignment="1">
      <alignment horizontal="center" vertical="center"/>
    </xf>
    <xf numFmtId="0" fontId="75" fillId="0" borderId="19" xfId="11" applyFont="1" applyBorder="1" applyAlignment="1">
      <alignment horizontal="left"/>
    </xf>
    <xf numFmtId="0" fontId="75" fillId="0" borderId="4" xfId="11" applyFont="1" applyBorder="1" applyAlignment="1">
      <alignment horizontal="left"/>
    </xf>
    <xf numFmtId="38" fontId="82" fillId="0" borderId="7" xfId="7" applyFont="1" applyBorder="1" applyAlignment="1">
      <alignment horizontal="center" vertical="center"/>
    </xf>
    <xf numFmtId="38" fontId="82" fillId="0" borderId="20" xfId="7" applyFont="1" applyBorder="1" applyAlignment="1">
      <alignment horizontal="center" vertical="center"/>
    </xf>
    <xf numFmtId="0" fontId="4" fillId="0" borderId="5" xfId="11" applyFont="1" applyBorder="1" applyAlignment="1">
      <alignment horizontal="center" vertical="center" shrinkToFit="1"/>
    </xf>
    <xf numFmtId="49" fontId="5" fillId="6" borderId="0" xfId="9" applyNumberFormat="1" applyFill="1" applyBorder="1" applyAlignment="1" applyProtection="1">
      <alignment horizontal="center" vertical="center"/>
    </xf>
    <xf numFmtId="49" fontId="8" fillId="6" borderId="5" xfId="9" applyNumberFormat="1" applyFont="1" applyFill="1" applyBorder="1" applyAlignment="1" applyProtection="1">
      <alignment horizontal="center" vertical="center"/>
      <protection locked="0"/>
    </xf>
    <xf numFmtId="0" fontId="48" fillId="10" borderId="53" xfId="9" applyFont="1" applyFill="1" applyBorder="1" applyAlignment="1" applyProtection="1">
      <alignment horizontal="center" vertical="center"/>
      <protection hidden="1"/>
    </xf>
    <xf numFmtId="182" fontId="18" fillId="10" borderId="26" xfId="9" applyNumberFormat="1" applyFont="1" applyFill="1" applyBorder="1" applyAlignment="1" applyProtection="1">
      <alignment horizontal="center"/>
      <protection hidden="1"/>
    </xf>
    <xf numFmtId="182" fontId="18" fillId="10" borderId="19" xfId="9" applyNumberFormat="1" applyFont="1" applyFill="1" applyBorder="1" applyAlignment="1" applyProtection="1">
      <alignment horizontal="center"/>
      <protection hidden="1"/>
    </xf>
    <xf numFmtId="182" fontId="18" fillId="10" borderId="84" xfId="9" applyNumberFormat="1" applyFont="1" applyFill="1" applyBorder="1" applyAlignment="1" applyProtection="1">
      <alignment horizontal="center"/>
      <protection hidden="1"/>
    </xf>
    <xf numFmtId="0" fontId="8" fillId="10" borderId="66" xfId="9" applyFont="1" applyFill="1" applyBorder="1" applyAlignment="1" applyProtection="1">
      <alignment horizontal="center"/>
    </xf>
    <xf numFmtId="0" fontId="8" fillId="10" borderId="77" xfId="9" applyFont="1" applyFill="1" applyBorder="1" applyAlignment="1" applyProtection="1">
      <alignment horizontal="center"/>
    </xf>
    <xf numFmtId="0" fontId="8" fillId="10" borderId="85" xfId="9" applyFont="1" applyFill="1" applyBorder="1" applyAlignment="1" applyProtection="1">
      <alignment horizontal="center"/>
    </xf>
    <xf numFmtId="0" fontId="8" fillId="0" borderId="60" xfId="9" applyFont="1" applyFill="1" applyBorder="1" applyAlignment="1" applyProtection="1">
      <alignment horizontal="center" vertical="center"/>
      <protection locked="0"/>
    </xf>
    <xf numFmtId="0" fontId="8" fillId="0" borderId="61" xfId="9" applyFont="1" applyFill="1" applyBorder="1" applyAlignment="1" applyProtection="1">
      <alignment horizontal="center" vertical="center"/>
      <protection locked="0"/>
    </xf>
    <xf numFmtId="183" fontId="8" fillId="0" borderId="61" xfId="9" applyNumberFormat="1" applyFont="1" applyFill="1" applyBorder="1" applyAlignment="1" applyProtection="1">
      <alignment horizontal="center" vertical="center"/>
      <protection hidden="1"/>
    </xf>
    <xf numFmtId="183" fontId="8" fillId="0" borderId="62" xfId="9" applyNumberFormat="1" applyFont="1" applyFill="1" applyBorder="1" applyAlignment="1" applyProtection="1">
      <alignment horizontal="center" vertical="center"/>
      <protection hidden="1"/>
    </xf>
    <xf numFmtId="0" fontId="5" fillId="0" borderId="47" xfId="9" applyBorder="1" applyAlignment="1" applyProtection="1">
      <alignment horizontal="center" vertical="center"/>
    </xf>
    <xf numFmtId="0" fontId="5" fillId="6" borderId="47" xfId="9" applyFill="1" applyBorder="1" applyAlignment="1" applyProtection="1">
      <alignment horizontal="center" vertical="center"/>
    </xf>
    <xf numFmtId="0" fontId="5" fillId="6" borderId="73" xfId="9" applyFill="1" applyBorder="1" applyAlignment="1" applyProtection="1">
      <alignment horizontal="center" vertical="center"/>
    </xf>
    <xf numFmtId="0" fontId="5" fillId="6" borderId="75" xfId="9" applyFill="1" applyBorder="1" applyAlignment="1" applyProtection="1">
      <alignment horizontal="center" vertical="center"/>
    </xf>
    <xf numFmtId="0" fontId="5" fillId="6" borderId="76" xfId="9" applyFill="1" applyBorder="1" applyAlignment="1" applyProtection="1">
      <alignment horizontal="center" vertical="center"/>
    </xf>
    <xf numFmtId="0" fontId="5" fillId="0" borderId="57" xfId="9" applyFill="1" applyBorder="1" applyAlignment="1" applyProtection="1">
      <alignment horizontal="center" vertical="center"/>
    </xf>
    <xf numFmtId="0" fontId="5" fillId="0" borderId="58" xfId="9" applyFill="1" applyBorder="1" applyAlignment="1" applyProtection="1">
      <alignment horizontal="center" vertical="center"/>
    </xf>
    <xf numFmtId="0" fontId="5" fillId="0" borderId="58" xfId="9" applyFont="1" applyFill="1" applyBorder="1" applyAlignment="1" applyProtection="1">
      <alignment horizontal="center" vertical="center"/>
    </xf>
    <xf numFmtId="0" fontId="5" fillId="0" borderId="59" xfId="9" applyFill="1" applyBorder="1" applyAlignment="1" applyProtection="1">
      <alignment horizontal="center" vertical="center"/>
    </xf>
    <xf numFmtId="0" fontId="42" fillId="12" borderId="77" xfId="9" applyFont="1" applyFill="1" applyBorder="1" applyAlignment="1" applyProtection="1">
      <alignment horizontal="left"/>
    </xf>
    <xf numFmtId="0" fontId="8" fillId="0" borderId="5" xfId="9" applyFont="1" applyBorder="1" applyAlignment="1" applyProtection="1">
      <alignment horizontal="center" vertical="center"/>
      <protection locked="0"/>
    </xf>
    <xf numFmtId="182" fontId="8" fillId="10" borderId="53" xfId="9" applyNumberFormat="1" applyFont="1" applyFill="1" applyBorder="1" applyAlignment="1" applyProtection="1">
      <alignment horizontal="center" vertical="center"/>
      <protection hidden="1"/>
    </xf>
    <xf numFmtId="0" fontId="42" fillId="4" borderId="0" xfId="9" applyFont="1" applyFill="1" applyBorder="1" applyAlignment="1" applyProtection="1">
      <alignment horizontal="left"/>
    </xf>
    <xf numFmtId="181" fontId="8" fillId="10" borderId="65" xfId="9" applyNumberFormat="1" applyFont="1" applyFill="1" applyBorder="1" applyAlignment="1" applyProtection="1">
      <alignment horizontal="center" vertical="center" wrapText="1"/>
    </xf>
    <xf numFmtId="181" fontId="8" fillId="10" borderId="68" xfId="9" applyNumberFormat="1" applyFont="1" applyFill="1" applyBorder="1" applyAlignment="1" applyProtection="1">
      <alignment horizontal="center" vertical="center" wrapText="1"/>
    </xf>
    <xf numFmtId="182" fontId="8" fillId="10" borderId="53" xfId="9" applyNumberFormat="1" applyFont="1" applyFill="1" applyBorder="1" applyAlignment="1" applyProtection="1">
      <alignment horizontal="center" vertical="center"/>
    </xf>
    <xf numFmtId="0" fontId="8" fillId="10" borderId="66" xfId="9" applyFont="1" applyFill="1" applyBorder="1" applyProtection="1"/>
    <xf numFmtId="0" fontId="8" fillId="10" borderId="67" xfId="9" applyFont="1" applyFill="1" applyBorder="1" applyProtection="1"/>
    <xf numFmtId="0" fontId="5" fillId="10" borderId="73" xfId="9" applyFill="1" applyBorder="1" applyAlignment="1" applyProtection="1">
      <alignment horizontal="center" vertical="center"/>
    </xf>
    <xf numFmtId="0" fontId="5" fillId="10" borderId="74" xfId="9" applyFill="1" applyBorder="1" applyAlignment="1" applyProtection="1">
      <alignment horizontal="center" vertical="center"/>
    </xf>
    <xf numFmtId="0" fontId="5" fillId="10" borderId="47" xfId="9" applyFill="1" applyBorder="1" applyAlignment="1" applyProtection="1">
      <alignment horizontal="center" vertical="center"/>
    </xf>
    <xf numFmtId="49" fontId="8" fillId="10" borderId="5" xfId="9" applyNumberFormat="1" applyFont="1" applyFill="1" applyBorder="1" applyAlignment="1" applyProtection="1">
      <alignment horizontal="center" vertical="center"/>
    </xf>
    <xf numFmtId="0" fontId="8" fillId="10" borderId="5" xfId="9" applyFont="1" applyFill="1" applyBorder="1" applyAlignment="1" applyProtection="1">
      <alignment horizontal="center" vertical="center"/>
    </xf>
    <xf numFmtId="182" fontId="8" fillId="10" borderId="26" xfId="9" applyNumberFormat="1" applyFont="1" applyFill="1" applyBorder="1" applyAlignment="1" applyProtection="1">
      <alignment horizontal="center"/>
    </xf>
    <xf numFmtId="182" fontId="8" fillId="10" borderId="23" xfId="9" applyNumberFormat="1" applyFont="1" applyFill="1" applyBorder="1" applyAlignment="1" applyProtection="1">
      <alignment horizontal="center"/>
    </xf>
    <xf numFmtId="0" fontId="5" fillId="10" borderId="57" xfId="9" applyFill="1" applyBorder="1" applyAlignment="1" applyProtection="1">
      <alignment horizontal="center" vertical="center"/>
    </xf>
    <xf numFmtId="0" fontId="5" fillId="10" borderId="58" xfId="9" applyFill="1" applyBorder="1" applyAlignment="1" applyProtection="1">
      <alignment horizontal="center" vertical="center"/>
    </xf>
    <xf numFmtId="0" fontId="5" fillId="10" borderId="58" xfId="9" applyFont="1" applyFill="1" applyBorder="1" applyAlignment="1" applyProtection="1">
      <alignment horizontal="center" vertical="center"/>
    </xf>
    <xf numFmtId="0" fontId="5" fillId="10" borderId="59" xfId="9" applyFill="1" applyBorder="1" applyAlignment="1" applyProtection="1">
      <alignment horizontal="center" vertical="center"/>
    </xf>
    <xf numFmtId="0" fontId="8" fillId="10" borderId="60" xfId="9" applyFont="1" applyFill="1" applyBorder="1" applyAlignment="1" applyProtection="1">
      <alignment horizontal="center" vertical="center"/>
    </xf>
    <xf numFmtId="0" fontId="8" fillId="10" borderId="61" xfId="9" applyFont="1" applyFill="1" applyBorder="1" applyAlignment="1" applyProtection="1">
      <alignment horizontal="center" vertical="center"/>
    </xf>
    <xf numFmtId="0" fontId="8" fillId="10" borderId="62" xfId="9" applyFont="1" applyFill="1" applyBorder="1" applyAlignment="1" applyProtection="1">
      <alignment horizontal="center" vertical="center"/>
    </xf>
    <xf numFmtId="0" fontId="19" fillId="0" borderId="7" xfId="0" applyFont="1" applyBorder="1" applyAlignment="1">
      <alignment horizontal="distributed" vertical="center" justifyLastLine="1"/>
    </xf>
    <xf numFmtId="0" fontId="19" fillId="0" borderId="2" xfId="0" applyFont="1" applyBorder="1" applyAlignment="1">
      <alignment horizontal="distributed" vertical="center" justifyLastLine="1"/>
    </xf>
    <xf numFmtId="0" fontId="19" fillId="0" borderId="20" xfId="0" applyFont="1" applyBorder="1" applyAlignment="1">
      <alignment horizontal="distributed" vertical="center" justifyLastLine="1"/>
    </xf>
    <xf numFmtId="0" fontId="26" fillId="0" borderId="0" xfId="0" applyFont="1" applyAlignment="1">
      <alignment horizontal="center" vertical="center"/>
    </xf>
    <xf numFmtId="0" fontId="27" fillId="0" borderId="0" xfId="0" applyFont="1" applyAlignment="1">
      <alignment horizontal="center" vertical="center"/>
    </xf>
    <xf numFmtId="0" fontId="18" fillId="0" borderId="0" xfId="0" applyFont="1" applyAlignment="1">
      <alignment horizontal="center" vertical="center"/>
    </xf>
    <xf numFmtId="0" fontId="24" fillId="0" borderId="7"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24" fillId="0" borderId="4" xfId="0" applyFont="1" applyBorder="1" applyAlignment="1" applyProtection="1">
      <alignment horizontal="center" vertical="center"/>
    </xf>
    <xf numFmtId="0" fontId="19" fillId="0" borderId="5" xfId="0" applyFont="1" applyBorder="1" applyAlignment="1">
      <alignment horizontal="distributed" vertical="center" justifyLastLine="1"/>
    </xf>
    <xf numFmtId="0" fontId="24" fillId="0" borderId="5" xfId="0" applyFont="1" applyBorder="1" applyAlignment="1" applyProtection="1">
      <alignment horizontal="center" vertical="center"/>
    </xf>
    <xf numFmtId="0" fontId="19" fillId="0" borderId="24" xfId="0" applyFont="1" applyBorder="1" applyAlignment="1">
      <alignment horizontal="center" vertical="center"/>
    </xf>
    <xf numFmtId="0" fontId="19" fillId="0" borderId="4" xfId="0" applyFont="1" applyBorder="1" applyAlignment="1">
      <alignment horizontal="center" vertical="center"/>
    </xf>
    <xf numFmtId="0" fontId="19" fillId="0" borderId="22" xfId="0" applyFont="1" applyBorder="1" applyAlignment="1">
      <alignment horizontal="center" vertical="center"/>
    </xf>
    <xf numFmtId="0" fontId="24" fillId="0" borderId="4" xfId="0" applyFont="1" applyBorder="1" applyAlignment="1" applyProtection="1">
      <alignment horizontal="left" vertical="center" indent="1"/>
    </xf>
    <xf numFmtId="0" fontId="24" fillId="0" borderId="4" xfId="0" applyFont="1" applyBorder="1" applyAlignment="1" applyProtection="1">
      <alignment horizontal="left" vertical="center" indent="2"/>
    </xf>
    <xf numFmtId="0" fontId="24" fillId="0" borderId="7" xfId="0" applyFont="1" applyBorder="1" applyAlignment="1" applyProtection="1">
      <alignment horizontal="center" vertical="center"/>
    </xf>
    <xf numFmtId="0" fontId="24" fillId="0" borderId="2" xfId="0" applyFont="1" applyBorder="1" applyAlignment="1" applyProtection="1">
      <alignment horizontal="center" vertical="center"/>
    </xf>
    <xf numFmtId="0" fontId="19" fillId="0" borderId="0" xfId="0" applyFont="1" applyBorder="1" applyAlignment="1">
      <alignment horizontal="center" vertical="center"/>
    </xf>
    <xf numFmtId="0" fontId="17" fillId="14" borderId="5" xfId="0" applyFont="1" applyFill="1" applyBorder="1" applyAlignment="1">
      <alignment horizontal="center" vertical="center"/>
    </xf>
    <xf numFmtId="0" fontId="62" fillId="0" borderId="2" xfId="0" applyFont="1" applyBorder="1" applyAlignment="1">
      <alignment horizontal="right" vertical="top" wrapText="1"/>
    </xf>
    <xf numFmtId="0" fontId="6" fillId="20" borderId="42" xfId="0" applyFont="1" applyFill="1" applyBorder="1" applyAlignment="1" applyProtection="1">
      <alignment horizontal="center" vertical="center" wrapText="1" shrinkToFit="1"/>
    </xf>
    <xf numFmtId="0" fontId="6" fillId="20" borderId="40" xfId="0" applyFont="1" applyFill="1" applyBorder="1" applyAlignment="1" applyProtection="1">
      <alignment horizontal="center" vertical="center" shrinkToFit="1"/>
    </xf>
    <xf numFmtId="0" fontId="13" fillId="13" borderId="5" xfId="0" applyFont="1" applyFill="1" applyBorder="1" applyAlignment="1" applyProtection="1">
      <alignment horizontal="center" vertical="center" shrinkToFit="1"/>
    </xf>
    <xf numFmtId="0" fontId="13" fillId="3" borderId="5" xfId="0" applyFont="1" applyFill="1" applyBorder="1" applyAlignment="1" applyProtection="1">
      <alignment vertical="center" shrinkToFit="1"/>
    </xf>
    <xf numFmtId="0" fontId="13" fillId="3" borderId="42" xfId="0" applyFont="1" applyFill="1" applyBorder="1" applyAlignment="1" applyProtection="1">
      <alignment vertical="center" shrinkToFit="1"/>
    </xf>
    <xf numFmtId="0" fontId="13" fillId="3" borderId="5" xfId="0" applyFont="1" applyFill="1" applyBorder="1" applyAlignment="1" applyProtection="1">
      <alignment horizontal="center" vertical="center" shrinkToFit="1"/>
    </xf>
    <xf numFmtId="0" fontId="13" fillId="3" borderId="42" xfId="0" applyFont="1" applyFill="1" applyBorder="1" applyAlignment="1" applyProtection="1">
      <alignment horizontal="center" vertical="center" shrinkToFit="1"/>
    </xf>
    <xf numFmtId="0" fontId="13" fillId="13" borderId="42" xfId="0" applyFont="1" applyFill="1" applyBorder="1" applyAlignment="1" applyProtection="1">
      <alignment horizontal="center" vertical="center" shrinkToFit="1"/>
    </xf>
    <xf numFmtId="0" fontId="13" fillId="3" borderId="5" xfId="0" applyFont="1" applyFill="1" applyBorder="1" applyAlignment="1" applyProtection="1">
      <alignment horizontal="center" vertical="center" wrapText="1" shrinkToFit="1"/>
    </xf>
    <xf numFmtId="0" fontId="13" fillId="3" borderId="42" xfId="0" applyFont="1" applyFill="1" applyBorder="1" applyAlignment="1" applyProtection="1">
      <alignment horizontal="center" vertical="center" wrapText="1" shrinkToFit="1"/>
    </xf>
    <xf numFmtId="49" fontId="52" fillId="13" borderId="42" xfId="0" applyNumberFormat="1" applyFont="1" applyFill="1" applyBorder="1" applyAlignment="1" applyProtection="1">
      <alignment horizontal="center" vertical="center" wrapText="1" shrinkToFit="1"/>
    </xf>
    <xf numFmtId="49" fontId="52" fillId="13" borderId="40" xfId="0" applyNumberFormat="1" applyFont="1" applyFill="1" applyBorder="1" applyAlignment="1" applyProtection="1">
      <alignment horizontal="center" vertical="center" wrapText="1" shrinkToFit="1"/>
    </xf>
    <xf numFmtId="49" fontId="52" fillId="13" borderId="42" xfId="0" applyNumberFormat="1" applyFont="1" applyFill="1" applyBorder="1" applyAlignment="1" applyProtection="1">
      <alignment horizontal="center" vertical="center" shrinkToFit="1"/>
    </xf>
    <xf numFmtId="49" fontId="52" fillId="13" borderId="40" xfId="0" applyNumberFormat="1" applyFont="1" applyFill="1" applyBorder="1" applyAlignment="1" applyProtection="1">
      <alignment horizontal="center" vertical="center" shrinkToFit="1"/>
    </xf>
    <xf numFmtId="0" fontId="52" fillId="13" borderId="42" xfId="0" applyFont="1" applyFill="1" applyBorder="1" applyAlignment="1" applyProtection="1">
      <alignment horizontal="center" vertical="center" shrinkToFit="1"/>
    </xf>
    <xf numFmtId="0" fontId="52" fillId="13" borderId="40" xfId="0" applyFont="1" applyFill="1" applyBorder="1" applyAlignment="1" applyProtection="1">
      <alignment horizontal="center" vertical="center" shrinkToFit="1"/>
    </xf>
    <xf numFmtId="0" fontId="52" fillId="13" borderId="42" xfId="0" applyFont="1" applyFill="1" applyBorder="1" applyAlignment="1" applyProtection="1">
      <alignment horizontal="center" vertical="center"/>
    </xf>
    <xf numFmtId="0" fontId="52" fillId="13" borderId="42" xfId="0" applyFont="1" applyFill="1" applyBorder="1" applyAlignment="1" applyProtection="1">
      <alignment horizontal="center" vertical="center" wrapText="1"/>
    </xf>
    <xf numFmtId="0" fontId="52" fillId="13" borderId="40" xfId="0" applyFont="1" applyFill="1" applyBorder="1" applyAlignment="1" applyProtection="1">
      <alignment horizontal="center" vertical="center" wrapText="1"/>
    </xf>
    <xf numFmtId="49" fontId="30" fillId="0" borderId="42" xfId="0" applyNumberFormat="1" applyFont="1" applyFill="1" applyBorder="1" applyAlignment="1" applyProtection="1">
      <alignment vertical="center" shrinkToFit="1"/>
    </xf>
    <xf numFmtId="49" fontId="30" fillId="0" borderId="40" xfId="0" applyNumberFormat="1" applyFont="1" applyFill="1" applyBorder="1" applyAlignment="1" applyProtection="1">
      <alignment vertical="center" shrinkToFit="1"/>
    </xf>
    <xf numFmtId="0" fontId="52" fillId="13" borderId="40" xfId="0" applyFont="1" applyFill="1" applyBorder="1" applyAlignment="1" applyProtection="1">
      <alignment horizontal="center" vertical="center"/>
    </xf>
    <xf numFmtId="0" fontId="52" fillId="13" borderId="42" xfId="0" applyFont="1" applyFill="1" applyBorder="1" applyAlignment="1" applyProtection="1">
      <alignment horizontal="center" vertical="center" wrapText="1" shrinkToFit="1"/>
    </xf>
    <xf numFmtId="0" fontId="52" fillId="13" borderId="40" xfId="0" applyFont="1" applyFill="1" applyBorder="1" applyAlignment="1" applyProtection="1">
      <alignment horizontal="center" vertical="center" wrapText="1" shrinkToFit="1"/>
    </xf>
    <xf numFmtId="0" fontId="52" fillId="13" borderId="42" xfId="0" applyFont="1" applyFill="1" applyBorder="1" applyAlignment="1" applyProtection="1">
      <alignment horizontal="center" vertical="center" textRotation="255"/>
    </xf>
    <xf numFmtId="0" fontId="52" fillId="13" borderId="40" xfId="0" applyFont="1" applyFill="1" applyBorder="1" applyAlignment="1" applyProtection="1">
      <alignment horizontal="center" vertical="center" textRotation="255"/>
    </xf>
    <xf numFmtId="0" fontId="52" fillId="13" borderId="42" xfId="0" applyNumberFormat="1" applyFont="1" applyFill="1" applyBorder="1" applyAlignment="1" applyProtection="1">
      <alignment horizontal="center" vertical="center"/>
    </xf>
    <xf numFmtId="0" fontId="52" fillId="13" borderId="40" xfId="0" applyNumberFormat="1" applyFont="1" applyFill="1" applyBorder="1" applyAlignment="1" applyProtection="1">
      <alignment horizontal="center" vertical="center"/>
    </xf>
    <xf numFmtId="0" fontId="6" fillId="22" borderId="5" xfId="0" applyFont="1" applyFill="1" applyBorder="1" applyAlignment="1" applyProtection="1">
      <alignment horizontal="center" vertical="top" wrapText="1" shrinkToFit="1"/>
    </xf>
    <xf numFmtId="0" fontId="6" fillId="22" borderId="42" xfId="0" applyFont="1" applyFill="1" applyBorder="1" applyAlignment="1" applyProtection="1">
      <alignment horizontal="center" vertical="top" shrinkToFit="1"/>
    </xf>
    <xf numFmtId="0" fontId="6" fillId="22" borderId="5" xfId="0" applyFont="1" applyFill="1" applyBorder="1" applyAlignment="1" applyProtection="1">
      <alignment horizontal="center" vertical="center" textRotation="255" shrinkToFit="1"/>
    </xf>
    <xf numFmtId="0" fontId="6" fillId="22" borderId="42" xfId="0" applyFont="1" applyFill="1" applyBorder="1" applyAlignment="1" applyProtection="1">
      <alignment horizontal="center" vertical="center" textRotation="255" shrinkToFit="1"/>
    </xf>
    <xf numFmtId="0" fontId="6" fillId="22" borderId="5" xfId="0" applyFont="1" applyFill="1" applyBorder="1" applyAlignment="1" applyProtection="1">
      <alignment horizontal="center" vertical="center" shrinkToFit="1"/>
    </xf>
    <xf numFmtId="0" fontId="6" fillId="22" borderId="42" xfId="0" applyFont="1" applyFill="1" applyBorder="1" applyAlignment="1" applyProtection="1">
      <alignment horizontal="center" vertical="center" shrinkToFit="1"/>
    </xf>
    <xf numFmtId="0" fontId="13" fillId="22" borderId="5" xfId="0" applyFont="1" applyFill="1" applyBorder="1" applyAlignment="1" applyProtection="1">
      <alignment horizontal="center" vertical="center" shrinkToFit="1"/>
    </xf>
    <xf numFmtId="0" fontId="13" fillId="22" borderId="42" xfId="0" applyFont="1" applyFill="1" applyBorder="1" applyAlignment="1" applyProtection="1">
      <alignment horizontal="center" vertical="center" shrinkToFit="1"/>
    </xf>
    <xf numFmtId="0" fontId="6" fillId="22" borderId="5" xfId="0" applyFont="1" applyFill="1" applyBorder="1" applyAlignment="1" applyProtection="1">
      <alignment horizontal="center" vertical="center" wrapText="1" shrinkToFit="1"/>
    </xf>
    <xf numFmtId="0" fontId="6" fillId="22" borderId="42" xfId="0" applyFont="1" applyFill="1" applyBorder="1" applyAlignment="1" applyProtection="1">
      <alignment horizontal="center" vertical="center" wrapText="1" shrinkToFit="1"/>
    </xf>
    <xf numFmtId="0" fontId="52" fillId="13" borderId="33" xfId="0" applyFont="1" applyFill="1" applyBorder="1" applyAlignment="1" applyProtection="1">
      <alignment horizontal="center" vertical="center" textRotation="255"/>
    </xf>
    <xf numFmtId="0" fontId="13" fillId="0" borderId="0" xfId="11" applyFont="1" applyFill="1">
      <alignment vertical="center"/>
    </xf>
    <xf numFmtId="0" fontId="6" fillId="0" borderId="0" xfId="11" applyFont="1" applyFill="1">
      <alignment vertical="center"/>
    </xf>
    <xf numFmtId="0" fontId="65" fillId="0" borderId="0" xfId="11" applyFont="1" applyFill="1" applyBorder="1" applyAlignment="1" applyProtection="1">
      <alignment horizontal="center" vertical="center"/>
      <protection locked="0"/>
    </xf>
    <xf numFmtId="0" fontId="65" fillId="0" borderId="0" xfId="11" applyFont="1" applyFill="1" applyBorder="1" applyAlignment="1">
      <alignment horizontal="center" vertical="center"/>
    </xf>
    <xf numFmtId="0" fontId="72" fillId="0" borderId="0" xfId="11" applyFont="1" applyFill="1" applyBorder="1" applyAlignment="1">
      <alignment horizontal="center" vertical="center"/>
    </xf>
    <xf numFmtId="0" fontId="6" fillId="0" borderId="33" xfId="11" applyFont="1" applyFill="1" applyBorder="1" applyAlignment="1">
      <alignment horizontal="left" vertical="center"/>
    </xf>
    <xf numFmtId="0" fontId="65" fillId="0" borderId="5" xfId="11" applyFont="1" applyFill="1" applyBorder="1" applyAlignment="1" applyProtection="1">
      <alignment horizontal="left" vertical="center"/>
      <protection locked="0"/>
    </xf>
    <xf numFmtId="0" fontId="6" fillId="0" borderId="5" xfId="11" applyFont="1" applyFill="1" applyBorder="1" applyAlignment="1">
      <alignment horizontal="left" vertical="center"/>
    </xf>
    <xf numFmtId="0" fontId="85" fillId="19" borderId="42" xfId="11" applyFont="1" applyFill="1" applyBorder="1" applyAlignment="1">
      <alignment horizontal="center" shrinkToFit="1"/>
    </xf>
    <xf numFmtId="0" fontId="85" fillId="19" borderId="120" xfId="11" applyFont="1" applyFill="1" applyBorder="1" applyAlignment="1">
      <alignment horizontal="center" vertical="top" shrinkToFit="1"/>
    </xf>
  </cellXfs>
  <cellStyles count="12">
    <cellStyle name="Calc Currency (0)" xfId="1"/>
    <cellStyle name="Header1" xfId="2"/>
    <cellStyle name="Header2" xfId="3"/>
    <cellStyle name="Normal_#18-Internet" xfId="4"/>
    <cellStyle name="ハイパーリンク 2" xfId="5"/>
    <cellStyle name="金額" xfId="6"/>
    <cellStyle name="桁区切り" xfId="7" builtinId="6"/>
    <cellStyle name="標準" xfId="0" builtinId="0"/>
    <cellStyle name="標準 2" xfId="8"/>
    <cellStyle name="標準 3" xfId="9"/>
    <cellStyle name="標準 4" xfId="10"/>
    <cellStyle name="標準 5" xfId="11"/>
  </cellStyles>
  <dxfs count="13">
    <dxf>
      <border>
        <bottom style="thin">
          <color auto="1"/>
        </bottom>
        <vertical/>
        <horizontal/>
      </border>
    </dxf>
    <dxf>
      <border>
        <bottom style="thin">
          <color auto="1"/>
        </bottom>
        <vertical/>
        <horizontal/>
      </border>
    </dxf>
    <dxf>
      <border>
        <bottom style="thin">
          <color auto="1"/>
        </bottom>
        <vertical/>
        <horizontal/>
      </border>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E5"/>
      <color rgb="FFFFFF99"/>
      <color rgb="FFFFFF66"/>
      <color rgb="FFCCFFFF"/>
      <color rgb="FFCCECFF"/>
      <color rgb="FFC0C0C0"/>
      <color rgb="FFFFFFCC"/>
      <color rgb="FF0000FF"/>
      <color rgb="FF99CCFF"/>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74</xdr:col>
      <xdr:colOff>104774</xdr:colOff>
      <xdr:row>1</xdr:row>
      <xdr:rowOff>95250</xdr:rowOff>
    </xdr:from>
    <xdr:to>
      <xdr:col>74</xdr:col>
      <xdr:colOff>2724150</xdr:colOff>
      <xdr:row>5</xdr:row>
      <xdr:rowOff>146797</xdr:rowOff>
    </xdr:to>
    <xdr:sp macro="" textlink="">
      <xdr:nvSpPr>
        <xdr:cNvPr id="2" name="Text Box 1">
          <a:extLst>
            <a:ext uri="{FF2B5EF4-FFF2-40B4-BE49-F238E27FC236}">
              <a16:creationId xmlns:a16="http://schemas.microsoft.com/office/drawing/2014/main" xmlns="" id="{CAF480C6-6E1F-438F-B9BB-930778C3A893}"/>
            </a:ext>
          </a:extLst>
        </xdr:cNvPr>
        <xdr:cNvSpPr txBox="1">
          <a:spLocks noChangeArrowheads="1"/>
        </xdr:cNvSpPr>
      </xdr:nvSpPr>
      <xdr:spPr bwMode="auto">
        <a:xfrm>
          <a:off x="11468099" y="333375"/>
          <a:ext cx="2619376" cy="6992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l" rtl="0">
            <a:defRPr sz="1000"/>
          </a:pPr>
          <a:r>
            <a:rPr lang="ja-JP" altLang="en-US" sz="1800" b="0" i="0" u="none" strike="noStrike" baseline="0">
              <a:solidFill>
                <a:srgbClr val="FF0000"/>
              </a:solidFill>
              <a:latin typeface="ＭＳ Ｐゴシック"/>
              <a:ea typeface="ＭＳ Ｐゴシック"/>
            </a:rPr>
            <a:t>編集用シート</a:t>
          </a:r>
          <a:endParaRPr lang="en-US" altLang="ja-JP" sz="1800" b="0" i="0" u="none" strike="noStrike" baseline="0">
            <a:solidFill>
              <a:srgbClr val="FF0000"/>
            </a:solidFill>
            <a:latin typeface="ＭＳ Ｐゴシック"/>
            <a:ea typeface="ＭＳ Ｐゴシック"/>
          </a:endParaRPr>
        </a:p>
        <a:p>
          <a:pPr algn="l" rtl="0">
            <a:defRPr sz="1000"/>
          </a:pPr>
          <a:r>
            <a:rPr lang="ja-JP" altLang="en-US" sz="1800" b="0" i="0" u="none" strike="noStrike" baseline="0">
              <a:solidFill>
                <a:srgbClr val="FF0000"/>
              </a:solidFill>
              <a:latin typeface="ＭＳ Ｐゴシック"/>
              <a:ea typeface="ＭＳ Ｐゴシック"/>
            </a:rPr>
            <a:t>入力の必要はありません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98168889431442"/>
  </sheetPr>
  <dimension ref="B1:G67"/>
  <sheetViews>
    <sheetView showGridLines="0" tabSelected="1" workbookViewId="0">
      <selection activeCell="E30" sqref="E30:G30"/>
    </sheetView>
  </sheetViews>
  <sheetFormatPr defaultColWidth="9" defaultRowHeight="13.5"/>
  <cols>
    <col min="1" max="1" width="1.5" style="57" customWidth="1"/>
    <col min="2" max="2" width="8.125" style="57" customWidth="1"/>
    <col min="3" max="3" width="27.875" style="57" customWidth="1"/>
    <col min="4" max="4" width="21.625" style="57" customWidth="1"/>
    <col min="5" max="7" width="10.5" style="57" customWidth="1"/>
    <col min="8" max="16384" width="9" style="57"/>
  </cols>
  <sheetData>
    <row r="1" spans="2:7" ht="6.75" customHeight="1"/>
    <row r="2" spans="2:7">
      <c r="B2" s="420" t="str">
        <f>①申込!B1</f>
        <v>令和５年度北海道中学校新人陸上競技大会</v>
      </c>
    </row>
    <row r="3" spans="2:7" ht="5.25" customHeight="1"/>
    <row r="4" spans="2:7" ht="24">
      <c r="B4" s="465" t="s">
        <v>988</v>
      </c>
      <c r="C4" s="465"/>
      <c r="D4" s="465"/>
      <c r="E4" s="465"/>
      <c r="F4" s="465"/>
      <c r="G4" s="465"/>
    </row>
    <row r="5" spans="2:7" ht="6" customHeight="1" thickBot="1"/>
    <row r="6" spans="2:7" ht="76.5" customHeight="1" thickTop="1" thickBot="1">
      <c r="B6" s="472" t="s">
        <v>1190</v>
      </c>
      <c r="C6" s="473"/>
      <c r="D6" s="473"/>
      <c r="E6" s="473"/>
      <c r="F6" s="473"/>
      <c r="G6" s="474"/>
    </row>
    <row r="7" spans="2:7" ht="9" customHeight="1" thickTop="1">
      <c r="B7" s="58"/>
      <c r="C7" s="58"/>
      <c r="D7" s="58"/>
      <c r="E7" s="58"/>
      <c r="F7" s="58"/>
      <c r="G7" s="58"/>
    </row>
    <row r="8" spans="2:7" ht="10.5" customHeight="1"/>
    <row r="9" spans="2:7">
      <c r="B9" s="59">
        <v>1</v>
      </c>
      <c r="C9" s="57" t="s">
        <v>43</v>
      </c>
    </row>
    <row r="10" spans="2:7">
      <c r="B10" s="59"/>
      <c r="C10" s="77" t="s">
        <v>1026</v>
      </c>
      <c r="D10" s="77"/>
      <c r="E10" s="77"/>
      <c r="F10" s="77"/>
      <c r="G10" s="77"/>
    </row>
    <row r="11" spans="2:7" ht="7.5" customHeight="1">
      <c r="B11" s="59"/>
    </row>
    <row r="12" spans="2:7">
      <c r="B12" s="59">
        <v>2</v>
      </c>
      <c r="C12" s="57" t="s">
        <v>992</v>
      </c>
    </row>
    <row r="13" spans="2:7">
      <c r="B13" s="59"/>
      <c r="C13" s="77" t="s">
        <v>148</v>
      </c>
      <c r="D13" s="77"/>
      <c r="E13" s="77"/>
      <c r="F13" s="77"/>
      <c r="G13" s="77"/>
    </row>
    <row r="14" spans="2:7">
      <c r="B14" s="59"/>
      <c r="C14" s="77" t="s">
        <v>149</v>
      </c>
      <c r="D14" s="77"/>
      <c r="E14" s="77"/>
      <c r="F14" s="77"/>
      <c r="G14" s="77"/>
    </row>
    <row r="15" spans="2:7">
      <c r="B15" s="59"/>
      <c r="C15" s="77" t="s">
        <v>150</v>
      </c>
      <c r="D15" s="77"/>
      <c r="E15" s="77"/>
      <c r="F15" s="77"/>
      <c r="G15" s="77"/>
    </row>
    <row r="16" spans="2:7" ht="14.25" thickBot="1"/>
    <row r="17" spans="2:7" ht="17.25" customHeight="1">
      <c r="B17" s="475" t="s">
        <v>151</v>
      </c>
      <c r="C17" s="476"/>
      <c r="D17" s="476"/>
      <c r="E17" s="476"/>
      <c r="F17" s="476"/>
      <c r="G17" s="477"/>
    </row>
    <row r="18" spans="2:7" ht="17.25" customHeight="1">
      <c r="B18" s="60" t="s">
        <v>1</v>
      </c>
      <c r="C18" s="61" t="s">
        <v>2</v>
      </c>
      <c r="D18" s="61" t="s">
        <v>152</v>
      </c>
      <c r="E18" s="481" t="s">
        <v>81</v>
      </c>
      <c r="F18" s="482"/>
      <c r="G18" s="483"/>
    </row>
    <row r="19" spans="2:7" ht="17.25" customHeight="1">
      <c r="B19" s="63" t="s">
        <v>153</v>
      </c>
      <c r="C19" s="62" t="s">
        <v>154</v>
      </c>
      <c r="D19" s="62"/>
      <c r="E19" s="62"/>
      <c r="F19" s="421"/>
      <c r="G19" s="422"/>
    </row>
    <row r="20" spans="2:7" ht="17.25" customHeight="1">
      <c r="B20" s="60" t="s">
        <v>202</v>
      </c>
      <c r="C20" s="61" t="s">
        <v>203</v>
      </c>
      <c r="D20" s="61" t="s">
        <v>204</v>
      </c>
      <c r="E20" s="466"/>
      <c r="F20" s="467"/>
      <c r="G20" s="468"/>
    </row>
    <row r="21" spans="2:7" ht="17.25" customHeight="1">
      <c r="B21" s="89" t="s">
        <v>208</v>
      </c>
      <c r="C21" s="61" t="s">
        <v>902</v>
      </c>
      <c r="D21" s="61" t="s">
        <v>903</v>
      </c>
      <c r="E21" s="466"/>
      <c r="F21" s="467"/>
      <c r="G21" s="468"/>
    </row>
    <row r="22" spans="2:7" ht="17.25" customHeight="1">
      <c r="B22" s="60" t="s">
        <v>24</v>
      </c>
      <c r="C22" s="61" t="s">
        <v>155</v>
      </c>
      <c r="D22" s="61" t="s">
        <v>156</v>
      </c>
      <c r="E22" s="466"/>
      <c r="F22" s="467"/>
      <c r="G22" s="468"/>
    </row>
    <row r="23" spans="2:7" ht="17.25" customHeight="1">
      <c r="B23" s="60" t="s">
        <v>10</v>
      </c>
      <c r="C23" s="61" t="s">
        <v>157</v>
      </c>
      <c r="D23" s="61" t="s">
        <v>158</v>
      </c>
      <c r="E23" s="466"/>
      <c r="F23" s="467"/>
      <c r="G23" s="468"/>
    </row>
    <row r="24" spans="2:7" ht="31.5" customHeight="1">
      <c r="B24" s="63" t="s">
        <v>159</v>
      </c>
      <c r="C24" s="478" t="s">
        <v>160</v>
      </c>
      <c r="D24" s="479"/>
      <c r="E24" s="479"/>
      <c r="F24" s="479"/>
      <c r="G24" s="480"/>
    </row>
    <row r="25" spans="2:7" ht="17.25" customHeight="1">
      <c r="B25" s="60" t="s">
        <v>3</v>
      </c>
      <c r="C25" s="61" t="s">
        <v>161</v>
      </c>
      <c r="D25" s="61" t="s">
        <v>162</v>
      </c>
      <c r="E25" s="466"/>
      <c r="F25" s="467"/>
      <c r="G25" s="468"/>
    </row>
    <row r="26" spans="2:7" ht="17.25" customHeight="1">
      <c r="B26" s="60" t="s">
        <v>23</v>
      </c>
      <c r="C26" s="61" t="s">
        <v>163</v>
      </c>
      <c r="D26" s="61" t="s">
        <v>164</v>
      </c>
      <c r="E26" s="466"/>
      <c r="F26" s="467"/>
      <c r="G26" s="468"/>
    </row>
    <row r="27" spans="2:7" ht="32.25" customHeight="1">
      <c r="B27" s="60" t="s">
        <v>23</v>
      </c>
      <c r="C27" s="61" t="s">
        <v>165</v>
      </c>
      <c r="D27" s="61" t="s">
        <v>166</v>
      </c>
      <c r="E27" s="469" t="s">
        <v>206</v>
      </c>
      <c r="F27" s="470"/>
      <c r="G27" s="471"/>
    </row>
    <row r="28" spans="2:7" ht="17.25" customHeight="1">
      <c r="B28" s="60" t="s">
        <v>21</v>
      </c>
      <c r="C28" s="61" t="s">
        <v>167</v>
      </c>
      <c r="D28" s="61" t="s">
        <v>168</v>
      </c>
      <c r="E28" s="481" t="s">
        <v>169</v>
      </c>
      <c r="F28" s="482"/>
      <c r="G28" s="483"/>
    </row>
    <row r="29" spans="2:7">
      <c r="B29" s="60" t="s">
        <v>17</v>
      </c>
      <c r="C29" s="61" t="s">
        <v>170</v>
      </c>
      <c r="D29" s="61" t="s">
        <v>171</v>
      </c>
      <c r="E29" s="469"/>
      <c r="F29" s="470"/>
      <c r="G29" s="471"/>
    </row>
    <row r="30" spans="2:7" ht="17.25" customHeight="1">
      <c r="B30" s="63" t="s">
        <v>172</v>
      </c>
      <c r="C30" s="64" t="s">
        <v>186</v>
      </c>
      <c r="D30" s="64"/>
      <c r="E30" s="486"/>
      <c r="F30" s="487"/>
      <c r="G30" s="488"/>
    </row>
    <row r="31" spans="2:7" ht="17.25" customHeight="1">
      <c r="B31" s="60" t="s">
        <v>10</v>
      </c>
      <c r="C31" s="61" t="s">
        <v>173</v>
      </c>
      <c r="D31" s="61" t="s">
        <v>174</v>
      </c>
      <c r="E31" s="466"/>
      <c r="F31" s="467"/>
      <c r="G31" s="468"/>
    </row>
    <row r="32" spans="2:7" ht="17.25" customHeight="1">
      <c r="B32" s="60" t="s">
        <v>18</v>
      </c>
      <c r="C32" s="65" t="s">
        <v>175</v>
      </c>
      <c r="D32" s="61" t="s">
        <v>176</v>
      </c>
      <c r="E32" s="493" t="s">
        <v>177</v>
      </c>
      <c r="F32" s="493"/>
      <c r="G32" s="494"/>
    </row>
    <row r="33" spans="2:7" ht="17.25" customHeight="1" thickBot="1">
      <c r="B33" s="66" t="s">
        <v>22</v>
      </c>
      <c r="C33" s="67" t="s">
        <v>178</v>
      </c>
      <c r="D33" s="67" t="s">
        <v>179</v>
      </c>
      <c r="E33" s="489"/>
      <c r="F33" s="490"/>
      <c r="G33" s="491"/>
    </row>
    <row r="35" spans="2:7">
      <c r="B35" s="57">
        <v>3</v>
      </c>
      <c r="C35" s="57" t="s">
        <v>180</v>
      </c>
    </row>
    <row r="36" spans="2:7">
      <c r="C36" s="77" t="s">
        <v>187</v>
      </c>
      <c r="D36" s="77"/>
      <c r="E36" s="77"/>
      <c r="F36" s="77"/>
      <c r="G36" s="77"/>
    </row>
    <row r="38" spans="2:7">
      <c r="B38" s="57">
        <v>4</v>
      </c>
      <c r="C38" s="57" t="s">
        <v>73</v>
      </c>
    </row>
    <row r="39" spans="2:7">
      <c r="C39" s="77" t="s">
        <v>188</v>
      </c>
      <c r="D39" s="77"/>
      <c r="E39" s="77"/>
      <c r="F39" s="77"/>
      <c r="G39" s="77"/>
    </row>
    <row r="41" spans="2:7">
      <c r="B41" s="57">
        <v>5</v>
      </c>
      <c r="C41" s="57" t="s">
        <v>181</v>
      </c>
    </row>
    <row r="42" spans="2:7">
      <c r="C42" s="77" t="s">
        <v>997</v>
      </c>
      <c r="D42" s="77"/>
      <c r="E42" s="77"/>
      <c r="F42" s="77"/>
      <c r="G42" s="77"/>
    </row>
    <row r="43" spans="2:7">
      <c r="C43" s="77" t="s">
        <v>1191</v>
      </c>
      <c r="D43" s="77"/>
      <c r="E43" s="77"/>
      <c r="F43" s="77"/>
      <c r="G43" s="77"/>
    </row>
    <row r="44" spans="2:7">
      <c r="C44" s="77"/>
      <c r="D44" s="77"/>
      <c r="E44" s="77"/>
      <c r="F44" s="77"/>
      <c r="G44" s="77"/>
    </row>
    <row r="46" spans="2:7">
      <c r="B46" s="57">
        <v>6</v>
      </c>
      <c r="C46" s="57" t="s">
        <v>182</v>
      </c>
    </row>
    <row r="47" spans="2:7" ht="31.5" customHeight="1">
      <c r="C47" s="492" t="s">
        <v>205</v>
      </c>
      <c r="D47" s="492"/>
      <c r="E47" s="492"/>
      <c r="F47" s="492"/>
      <c r="G47" s="492"/>
    </row>
    <row r="48" spans="2:7">
      <c r="C48" s="77" t="s">
        <v>1192</v>
      </c>
      <c r="D48" s="77"/>
      <c r="E48" s="77"/>
      <c r="F48" s="77"/>
      <c r="G48" s="77"/>
    </row>
    <row r="49" spans="2:7">
      <c r="C49" s="78" t="s">
        <v>189</v>
      </c>
      <c r="D49" s="78"/>
      <c r="E49" s="78"/>
      <c r="F49" s="78"/>
      <c r="G49" s="78"/>
    </row>
    <row r="50" spans="2:7">
      <c r="C50" s="79" t="s">
        <v>989</v>
      </c>
      <c r="D50" s="80"/>
      <c r="E50" s="80"/>
      <c r="F50" s="80"/>
      <c r="G50" s="80"/>
    </row>
    <row r="51" spans="2:7">
      <c r="C51" s="78" t="s">
        <v>190</v>
      </c>
      <c r="D51" s="78"/>
      <c r="E51" s="78"/>
      <c r="F51" s="78"/>
      <c r="G51" s="78"/>
    </row>
    <row r="52" spans="2:7">
      <c r="C52" s="80" t="s">
        <v>990</v>
      </c>
      <c r="D52" s="80"/>
      <c r="E52" s="80"/>
      <c r="F52" s="80"/>
      <c r="G52" s="80"/>
    </row>
    <row r="53" spans="2:7">
      <c r="C53" s="77" t="s">
        <v>1193</v>
      </c>
      <c r="D53" s="77"/>
      <c r="E53" s="77"/>
      <c r="F53" s="77"/>
      <c r="G53" s="77"/>
    </row>
    <row r="54" spans="2:7">
      <c r="C54" s="78" t="s">
        <v>230</v>
      </c>
      <c r="D54" s="78"/>
      <c r="E54" s="78"/>
      <c r="F54" s="78"/>
      <c r="G54" s="78"/>
    </row>
    <row r="55" spans="2:7">
      <c r="C55" s="81" t="s">
        <v>231</v>
      </c>
      <c r="D55" s="81"/>
      <c r="E55" s="81"/>
      <c r="F55" s="81"/>
      <c r="G55" s="81"/>
    </row>
    <row r="56" spans="2:7">
      <c r="C56" s="80" t="s">
        <v>232</v>
      </c>
      <c r="D56" s="80"/>
      <c r="E56" s="80"/>
      <c r="F56" s="80"/>
      <c r="G56" s="80"/>
    </row>
    <row r="58" spans="2:7">
      <c r="B58" s="57">
        <v>7</v>
      </c>
      <c r="C58" s="57" t="s">
        <v>183</v>
      </c>
    </row>
    <row r="59" spans="2:7">
      <c r="C59" s="78" t="s">
        <v>991</v>
      </c>
      <c r="D59" s="78"/>
      <c r="E59" s="78"/>
      <c r="F59" s="78"/>
      <c r="G59" s="78"/>
    </row>
    <row r="60" spans="2:7" s="68" customFormat="1">
      <c r="C60" s="484" t="s">
        <v>1194</v>
      </c>
      <c r="D60" s="484"/>
      <c r="E60" s="484"/>
      <c r="F60" s="484"/>
      <c r="G60" s="484"/>
    </row>
    <row r="61" spans="2:7">
      <c r="C61" s="80" t="s">
        <v>233</v>
      </c>
      <c r="D61" s="80"/>
      <c r="E61" s="80"/>
      <c r="F61" s="80"/>
      <c r="G61" s="80"/>
    </row>
    <row r="63" spans="2:7">
      <c r="B63" s="69" t="s">
        <v>184</v>
      </c>
      <c r="C63" s="57" t="s">
        <v>185</v>
      </c>
    </row>
    <row r="64" spans="2:7">
      <c r="C64" s="77" t="s">
        <v>207</v>
      </c>
      <c r="D64" s="77"/>
      <c r="E64" s="77"/>
      <c r="F64" s="77"/>
      <c r="G64" s="77"/>
    </row>
    <row r="65" spans="3:7">
      <c r="C65" s="77" t="s">
        <v>234</v>
      </c>
      <c r="D65" s="77"/>
      <c r="E65" s="77"/>
      <c r="F65" s="77"/>
      <c r="G65" s="77"/>
    </row>
    <row r="66" spans="3:7">
      <c r="C66" s="485" t="s">
        <v>235</v>
      </c>
      <c r="D66" s="485"/>
      <c r="E66" s="485"/>
      <c r="F66" s="485"/>
      <c r="G66" s="485"/>
    </row>
    <row r="67" spans="3:7">
      <c r="C67" s="77" t="s">
        <v>236</v>
      </c>
      <c r="D67" s="77"/>
      <c r="E67" s="77"/>
      <c r="F67" s="77"/>
      <c r="G67" s="77"/>
    </row>
  </sheetData>
  <sheetProtection selectLockedCells="1"/>
  <mergeCells count="21">
    <mergeCell ref="C60:G60"/>
    <mergeCell ref="C66:G66"/>
    <mergeCell ref="E30:G30"/>
    <mergeCell ref="E31:G31"/>
    <mergeCell ref="E33:G33"/>
    <mergeCell ref="C47:G47"/>
    <mergeCell ref="E32:G32"/>
    <mergeCell ref="E29:G29"/>
    <mergeCell ref="B6:G6"/>
    <mergeCell ref="B17:G17"/>
    <mergeCell ref="C24:G24"/>
    <mergeCell ref="E18:G18"/>
    <mergeCell ref="E20:G20"/>
    <mergeCell ref="E21:G21"/>
    <mergeCell ref="E22:G22"/>
    <mergeCell ref="E28:G28"/>
    <mergeCell ref="B4:G4"/>
    <mergeCell ref="E23:G23"/>
    <mergeCell ref="E25:G25"/>
    <mergeCell ref="E26:G26"/>
    <mergeCell ref="E27:G27"/>
  </mergeCells>
  <phoneticPr fontId="2"/>
  <pageMargins left="0.70866141732283472" right="0.51181102362204722" top="0.7480314960629921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99"/>
  </sheetPr>
  <dimension ref="A1:AQ745"/>
  <sheetViews>
    <sheetView showGridLines="0" view="pageBreakPreview" topLeftCell="F1" zoomScale="145" zoomScaleNormal="100" zoomScaleSheetLayoutView="145" workbookViewId="0">
      <selection activeCell="U56" sqref="U56"/>
    </sheetView>
  </sheetViews>
  <sheetFormatPr defaultRowHeight="13.5"/>
  <cols>
    <col min="1" max="1" width="2.875" style="314" customWidth="1"/>
    <col min="2" max="2" width="2.375" style="202" customWidth="1"/>
    <col min="3" max="6" width="6.125" style="202" customWidth="1"/>
    <col min="7" max="7" width="2.875" style="202" bestFit="1" customWidth="1"/>
    <col min="8" max="8" width="4.5" style="202" customWidth="1"/>
    <col min="9" max="9" width="4.5" style="202" bestFit="1" customWidth="1"/>
    <col min="10" max="10" width="7.875" style="205" customWidth="1"/>
    <col min="11" max="11" width="7.625" style="202" customWidth="1"/>
    <col min="12" max="13" width="4" style="202" customWidth="1"/>
    <col min="14" max="14" width="7.875" style="205" customWidth="1"/>
    <col min="15" max="15" width="7.625" style="202" customWidth="1"/>
    <col min="16" max="17" width="4" style="202" customWidth="1"/>
    <col min="18" max="18" width="3.5" style="202" customWidth="1"/>
    <col min="19" max="19" width="6.75" style="202" customWidth="1"/>
    <col min="20" max="20" width="4.5" style="202" customWidth="1"/>
    <col min="21" max="23" width="13.375" style="202" customWidth="1"/>
    <col min="24" max="24" width="3.25" style="206" customWidth="1"/>
    <col min="25" max="25" width="10.625" style="203" customWidth="1"/>
    <col min="26" max="26" width="22" style="203" customWidth="1"/>
    <col min="27" max="27" width="4.625" style="203" customWidth="1"/>
    <col min="28" max="28" width="9.75" style="203" customWidth="1"/>
    <col min="29" max="29" width="9" style="203" customWidth="1"/>
    <col min="30" max="30" width="3.375" style="204" customWidth="1"/>
    <col min="31" max="31" width="4.5" style="204" customWidth="1"/>
    <col min="32" max="32" width="2.875" style="204" customWidth="1"/>
    <col min="33" max="33" width="5.375" style="204" customWidth="1"/>
    <col min="34" max="34" width="3.375" style="202" customWidth="1"/>
    <col min="35" max="35" width="10.5" style="202" customWidth="1"/>
    <col min="36" max="36" width="3.25" style="202" customWidth="1"/>
    <col min="37" max="37" width="4.75" style="202" customWidth="1"/>
    <col min="38" max="38" width="5.875" style="202" customWidth="1"/>
    <col min="39" max="39" width="5.25" style="1" bestFit="1" customWidth="1"/>
    <col min="40" max="40" width="11" style="1" customWidth="1"/>
    <col min="41" max="41" width="9" style="1" customWidth="1"/>
    <col min="42" max="42" width="16" style="2" customWidth="1"/>
    <col min="43" max="43" width="6.25" style="2" customWidth="1"/>
    <col min="44" max="117" width="9" style="202"/>
    <col min="118" max="118" width="3.375" style="202" customWidth="1"/>
    <col min="119" max="122" width="0" style="202" hidden="1" customWidth="1"/>
    <col min="123" max="124" width="16.75" style="202" customWidth="1"/>
    <col min="125" max="128" width="0" style="202" hidden="1" customWidth="1"/>
    <col min="129" max="129" width="3.75" style="202" customWidth="1"/>
    <col min="130" max="131" width="5.875" style="202" customWidth="1"/>
    <col min="132" max="132" width="0" style="202" hidden="1" customWidth="1"/>
    <col min="133" max="133" width="11.25" style="202" customWidth="1"/>
    <col min="134" max="134" width="0" style="202" hidden="1" customWidth="1"/>
    <col min="135" max="135" width="8.75" style="202" customWidth="1"/>
    <col min="136" max="136" width="5" style="202" customWidth="1"/>
    <col min="137" max="137" width="8.75" style="202" bestFit="1" customWidth="1"/>
    <col min="138" max="138" width="11.25" style="202" customWidth="1"/>
    <col min="139" max="139" width="0" style="202" hidden="1" customWidth="1"/>
    <col min="140" max="140" width="8.75" style="202" customWidth="1"/>
    <col min="141" max="141" width="4.875" style="202" customWidth="1"/>
    <col min="142" max="143" width="0" style="202" hidden="1" customWidth="1"/>
    <col min="144" max="144" width="8.75" style="202" customWidth="1"/>
    <col min="145" max="145" width="3.875" style="202" customWidth="1"/>
    <col min="146" max="146" width="10.625" style="202" customWidth="1"/>
    <col min="147" max="160" width="0" style="202" hidden="1" customWidth="1"/>
    <col min="161" max="373" width="9" style="202"/>
    <col min="374" max="374" width="3.375" style="202" customWidth="1"/>
    <col min="375" max="378" width="0" style="202" hidden="1" customWidth="1"/>
    <col min="379" max="380" width="16.75" style="202" customWidth="1"/>
    <col min="381" max="384" width="0" style="202" hidden="1" customWidth="1"/>
    <col min="385" max="385" width="3.75" style="202" customWidth="1"/>
    <col min="386" max="387" width="5.875" style="202" customWidth="1"/>
    <col min="388" max="388" width="0" style="202" hidden="1" customWidth="1"/>
    <col min="389" max="389" width="11.25" style="202" customWidth="1"/>
    <col min="390" max="390" width="0" style="202" hidden="1" customWidth="1"/>
    <col min="391" max="391" width="8.75" style="202" customWidth="1"/>
    <col min="392" max="392" width="5" style="202" customWidth="1"/>
    <col min="393" max="393" width="8.75" style="202" bestFit="1" customWidth="1"/>
    <col min="394" max="394" width="11.25" style="202" customWidth="1"/>
    <col min="395" max="395" width="0" style="202" hidden="1" customWidth="1"/>
    <col min="396" max="396" width="8.75" style="202" customWidth="1"/>
    <col min="397" max="397" width="4.875" style="202" customWidth="1"/>
    <col min="398" max="399" width="0" style="202" hidden="1" customWidth="1"/>
    <col min="400" max="400" width="8.75" style="202" customWidth="1"/>
    <col min="401" max="401" width="3.875" style="202" customWidth="1"/>
    <col min="402" max="402" width="10.625" style="202" customWidth="1"/>
    <col min="403" max="416" width="0" style="202" hidden="1" customWidth="1"/>
    <col min="417" max="629" width="9" style="202"/>
    <col min="630" max="630" width="3.375" style="202" customWidth="1"/>
    <col min="631" max="634" width="0" style="202" hidden="1" customWidth="1"/>
    <col min="635" max="636" width="16.75" style="202" customWidth="1"/>
    <col min="637" max="640" width="0" style="202" hidden="1" customWidth="1"/>
    <col min="641" max="641" width="3.75" style="202" customWidth="1"/>
    <col min="642" max="643" width="5.875" style="202" customWidth="1"/>
    <col min="644" max="644" width="0" style="202" hidden="1" customWidth="1"/>
    <col min="645" max="645" width="11.25" style="202" customWidth="1"/>
    <col min="646" max="646" width="0" style="202" hidden="1" customWidth="1"/>
    <col min="647" max="647" width="8.75" style="202" customWidth="1"/>
    <col min="648" max="648" width="5" style="202" customWidth="1"/>
    <col min="649" max="649" width="8.75" style="202" bestFit="1" customWidth="1"/>
    <col min="650" max="650" width="11.25" style="202" customWidth="1"/>
    <col min="651" max="651" width="0" style="202" hidden="1" customWidth="1"/>
    <col min="652" max="652" width="8.75" style="202" customWidth="1"/>
    <col min="653" max="653" width="4.875" style="202" customWidth="1"/>
    <col min="654" max="655" width="0" style="202" hidden="1" customWidth="1"/>
    <col min="656" max="656" width="8.75" style="202" customWidth="1"/>
    <col min="657" max="657" width="3.875" style="202" customWidth="1"/>
    <col min="658" max="658" width="10.625" style="202" customWidth="1"/>
    <col min="659" max="672" width="0" style="202" hidden="1" customWidth="1"/>
    <col min="673" max="885" width="9" style="202"/>
    <col min="886" max="886" width="3.375" style="202" customWidth="1"/>
    <col min="887" max="890" width="0" style="202" hidden="1" customWidth="1"/>
    <col min="891" max="892" width="16.75" style="202" customWidth="1"/>
    <col min="893" max="896" width="0" style="202" hidden="1" customWidth="1"/>
    <col min="897" max="897" width="3.75" style="202" customWidth="1"/>
    <col min="898" max="899" width="5.875" style="202" customWidth="1"/>
    <col min="900" max="900" width="0" style="202" hidden="1" customWidth="1"/>
    <col min="901" max="901" width="11.25" style="202" customWidth="1"/>
    <col min="902" max="902" width="0" style="202" hidden="1" customWidth="1"/>
    <col min="903" max="903" width="8.75" style="202" customWidth="1"/>
    <col min="904" max="904" width="5" style="202" customWidth="1"/>
    <col min="905" max="905" width="8.75" style="202" bestFit="1" customWidth="1"/>
    <col min="906" max="906" width="11.25" style="202" customWidth="1"/>
    <col min="907" max="907" width="0" style="202" hidden="1" customWidth="1"/>
    <col min="908" max="908" width="8.75" style="202" customWidth="1"/>
    <col min="909" max="909" width="4.875" style="202" customWidth="1"/>
    <col min="910" max="911" width="0" style="202" hidden="1" customWidth="1"/>
    <col min="912" max="912" width="8.75" style="202" customWidth="1"/>
    <col min="913" max="913" width="3.875" style="202" customWidth="1"/>
    <col min="914" max="914" width="10.625" style="202" customWidth="1"/>
    <col min="915" max="928" width="0" style="202" hidden="1" customWidth="1"/>
    <col min="929" max="1141" width="9" style="202"/>
    <col min="1142" max="1142" width="3.375" style="202" customWidth="1"/>
    <col min="1143" max="1146" width="0" style="202" hidden="1" customWidth="1"/>
    <col min="1147" max="1148" width="16.75" style="202" customWidth="1"/>
    <col min="1149" max="1152" width="0" style="202" hidden="1" customWidth="1"/>
    <col min="1153" max="1153" width="3.75" style="202" customWidth="1"/>
    <col min="1154" max="1155" width="5.875" style="202" customWidth="1"/>
    <col min="1156" max="1156" width="0" style="202" hidden="1" customWidth="1"/>
    <col min="1157" max="1157" width="11.25" style="202" customWidth="1"/>
    <col min="1158" max="1158" width="0" style="202" hidden="1" customWidth="1"/>
    <col min="1159" max="1159" width="8.75" style="202" customWidth="1"/>
    <col min="1160" max="1160" width="5" style="202" customWidth="1"/>
    <col min="1161" max="1161" width="8.75" style="202" bestFit="1" customWidth="1"/>
    <col min="1162" max="1162" width="11.25" style="202" customWidth="1"/>
    <col min="1163" max="1163" width="0" style="202" hidden="1" customWidth="1"/>
    <col min="1164" max="1164" width="8.75" style="202" customWidth="1"/>
    <col min="1165" max="1165" width="4.875" style="202" customWidth="1"/>
    <col min="1166" max="1167" width="0" style="202" hidden="1" customWidth="1"/>
    <col min="1168" max="1168" width="8.75" style="202" customWidth="1"/>
    <col min="1169" max="1169" width="3.875" style="202" customWidth="1"/>
    <col min="1170" max="1170" width="10.625" style="202" customWidth="1"/>
    <col min="1171" max="1184" width="0" style="202" hidden="1" customWidth="1"/>
    <col min="1185" max="1397" width="9" style="202"/>
    <col min="1398" max="1398" width="3.375" style="202" customWidth="1"/>
    <col min="1399" max="1402" width="0" style="202" hidden="1" customWidth="1"/>
    <col min="1403" max="1404" width="16.75" style="202" customWidth="1"/>
    <col min="1405" max="1408" width="0" style="202" hidden="1" customWidth="1"/>
    <col min="1409" max="1409" width="3.75" style="202" customWidth="1"/>
    <col min="1410" max="1411" width="5.875" style="202" customWidth="1"/>
    <col min="1412" max="1412" width="0" style="202" hidden="1" customWidth="1"/>
    <col min="1413" max="1413" width="11.25" style="202" customWidth="1"/>
    <col min="1414" max="1414" width="0" style="202" hidden="1" customWidth="1"/>
    <col min="1415" max="1415" width="8.75" style="202" customWidth="1"/>
    <col min="1416" max="1416" width="5" style="202" customWidth="1"/>
    <col min="1417" max="1417" width="8.75" style="202" bestFit="1" customWidth="1"/>
    <col min="1418" max="1418" width="11.25" style="202" customWidth="1"/>
    <col min="1419" max="1419" width="0" style="202" hidden="1" customWidth="1"/>
    <col min="1420" max="1420" width="8.75" style="202" customWidth="1"/>
    <col min="1421" max="1421" width="4.875" style="202" customWidth="1"/>
    <col min="1422" max="1423" width="0" style="202" hidden="1" customWidth="1"/>
    <col min="1424" max="1424" width="8.75" style="202" customWidth="1"/>
    <col min="1425" max="1425" width="3.875" style="202" customWidth="1"/>
    <col min="1426" max="1426" width="10.625" style="202" customWidth="1"/>
    <col min="1427" max="1440" width="0" style="202" hidden="1" customWidth="1"/>
    <col min="1441" max="1653" width="9" style="202"/>
    <col min="1654" max="1654" width="3.375" style="202" customWidth="1"/>
    <col min="1655" max="1658" width="0" style="202" hidden="1" customWidth="1"/>
    <col min="1659" max="1660" width="16.75" style="202" customWidth="1"/>
    <col min="1661" max="1664" width="0" style="202" hidden="1" customWidth="1"/>
    <col min="1665" max="1665" width="3.75" style="202" customWidth="1"/>
    <col min="1666" max="1667" width="5.875" style="202" customWidth="1"/>
    <col min="1668" max="1668" width="0" style="202" hidden="1" customWidth="1"/>
    <col min="1669" max="1669" width="11.25" style="202" customWidth="1"/>
    <col min="1670" max="1670" width="0" style="202" hidden="1" customWidth="1"/>
    <col min="1671" max="1671" width="8.75" style="202" customWidth="1"/>
    <col min="1672" max="1672" width="5" style="202" customWidth="1"/>
    <col min="1673" max="1673" width="8.75" style="202" bestFit="1" customWidth="1"/>
    <col min="1674" max="1674" width="11.25" style="202" customWidth="1"/>
    <col min="1675" max="1675" width="0" style="202" hidden="1" customWidth="1"/>
    <col min="1676" max="1676" width="8.75" style="202" customWidth="1"/>
    <col min="1677" max="1677" width="4.875" style="202" customWidth="1"/>
    <col min="1678" max="1679" width="0" style="202" hidden="1" customWidth="1"/>
    <col min="1680" max="1680" width="8.75" style="202" customWidth="1"/>
    <col min="1681" max="1681" width="3.875" style="202" customWidth="1"/>
    <col min="1682" max="1682" width="10.625" style="202" customWidth="1"/>
    <col min="1683" max="1696" width="0" style="202" hidden="1" customWidth="1"/>
    <col min="1697" max="1909" width="9" style="202"/>
    <col min="1910" max="1910" width="3.375" style="202" customWidth="1"/>
    <col min="1911" max="1914" width="0" style="202" hidden="1" customWidth="1"/>
    <col min="1915" max="1916" width="16.75" style="202" customWidth="1"/>
    <col min="1917" max="1920" width="0" style="202" hidden="1" customWidth="1"/>
    <col min="1921" max="1921" width="3.75" style="202" customWidth="1"/>
    <col min="1922" max="1923" width="5.875" style="202" customWidth="1"/>
    <col min="1924" max="1924" width="0" style="202" hidden="1" customWidth="1"/>
    <col min="1925" max="1925" width="11.25" style="202" customWidth="1"/>
    <col min="1926" max="1926" width="0" style="202" hidden="1" customWidth="1"/>
    <col min="1927" max="1927" width="8.75" style="202" customWidth="1"/>
    <col min="1928" max="1928" width="5" style="202" customWidth="1"/>
    <col min="1929" max="1929" width="8.75" style="202" bestFit="1" customWidth="1"/>
    <col min="1930" max="1930" width="11.25" style="202" customWidth="1"/>
    <col min="1931" max="1931" width="0" style="202" hidden="1" customWidth="1"/>
    <col min="1932" max="1932" width="8.75" style="202" customWidth="1"/>
    <col min="1933" max="1933" width="4.875" style="202" customWidth="1"/>
    <col min="1934" max="1935" width="0" style="202" hidden="1" customWidth="1"/>
    <col min="1936" max="1936" width="8.75" style="202" customWidth="1"/>
    <col min="1937" max="1937" width="3.875" style="202" customWidth="1"/>
    <col min="1938" max="1938" width="10.625" style="202" customWidth="1"/>
    <col min="1939" max="1952" width="0" style="202" hidden="1" customWidth="1"/>
    <col min="1953" max="2165" width="9" style="202"/>
    <col min="2166" max="2166" width="3.375" style="202" customWidth="1"/>
    <col min="2167" max="2170" width="0" style="202" hidden="1" customWidth="1"/>
    <col min="2171" max="2172" width="16.75" style="202" customWidth="1"/>
    <col min="2173" max="2176" width="0" style="202" hidden="1" customWidth="1"/>
    <col min="2177" max="2177" width="3.75" style="202" customWidth="1"/>
    <col min="2178" max="2179" width="5.875" style="202" customWidth="1"/>
    <col min="2180" max="2180" width="0" style="202" hidden="1" customWidth="1"/>
    <col min="2181" max="2181" width="11.25" style="202" customWidth="1"/>
    <col min="2182" max="2182" width="0" style="202" hidden="1" customWidth="1"/>
    <col min="2183" max="2183" width="8.75" style="202" customWidth="1"/>
    <col min="2184" max="2184" width="5" style="202" customWidth="1"/>
    <col min="2185" max="2185" width="8.75" style="202" bestFit="1" customWidth="1"/>
    <col min="2186" max="2186" width="11.25" style="202" customWidth="1"/>
    <col min="2187" max="2187" width="0" style="202" hidden="1" customWidth="1"/>
    <col min="2188" max="2188" width="8.75" style="202" customWidth="1"/>
    <col min="2189" max="2189" width="4.875" style="202" customWidth="1"/>
    <col min="2190" max="2191" width="0" style="202" hidden="1" customWidth="1"/>
    <col min="2192" max="2192" width="8.75" style="202" customWidth="1"/>
    <col min="2193" max="2193" width="3.875" style="202" customWidth="1"/>
    <col min="2194" max="2194" width="10.625" style="202" customWidth="1"/>
    <col min="2195" max="2208" width="0" style="202" hidden="1" customWidth="1"/>
    <col min="2209" max="2421" width="9" style="202"/>
    <col min="2422" max="2422" width="3.375" style="202" customWidth="1"/>
    <col min="2423" max="2426" width="0" style="202" hidden="1" customWidth="1"/>
    <col min="2427" max="2428" width="16.75" style="202" customWidth="1"/>
    <col min="2429" max="2432" width="0" style="202" hidden="1" customWidth="1"/>
    <col min="2433" max="2433" width="3.75" style="202" customWidth="1"/>
    <col min="2434" max="2435" width="5.875" style="202" customWidth="1"/>
    <col min="2436" max="2436" width="0" style="202" hidden="1" customWidth="1"/>
    <col min="2437" max="2437" width="11.25" style="202" customWidth="1"/>
    <col min="2438" max="2438" width="0" style="202" hidden="1" customWidth="1"/>
    <col min="2439" max="2439" width="8.75" style="202" customWidth="1"/>
    <col min="2440" max="2440" width="5" style="202" customWidth="1"/>
    <col min="2441" max="2441" width="8.75" style="202" bestFit="1" customWidth="1"/>
    <col min="2442" max="2442" width="11.25" style="202" customWidth="1"/>
    <col min="2443" max="2443" width="0" style="202" hidden="1" customWidth="1"/>
    <col min="2444" max="2444" width="8.75" style="202" customWidth="1"/>
    <col min="2445" max="2445" width="4.875" style="202" customWidth="1"/>
    <col min="2446" max="2447" width="0" style="202" hidden="1" customWidth="1"/>
    <col min="2448" max="2448" width="8.75" style="202" customWidth="1"/>
    <col min="2449" max="2449" width="3.875" style="202" customWidth="1"/>
    <col min="2450" max="2450" width="10.625" style="202" customWidth="1"/>
    <col min="2451" max="2464" width="0" style="202" hidden="1" customWidth="1"/>
    <col min="2465" max="2677" width="9" style="202"/>
    <col min="2678" max="2678" width="3.375" style="202" customWidth="1"/>
    <col min="2679" max="2682" width="0" style="202" hidden="1" customWidth="1"/>
    <col min="2683" max="2684" width="16.75" style="202" customWidth="1"/>
    <col min="2685" max="2688" width="0" style="202" hidden="1" customWidth="1"/>
    <col min="2689" max="2689" width="3.75" style="202" customWidth="1"/>
    <col min="2690" max="2691" width="5.875" style="202" customWidth="1"/>
    <col min="2692" max="2692" width="0" style="202" hidden="1" customWidth="1"/>
    <col min="2693" max="2693" width="11.25" style="202" customWidth="1"/>
    <col min="2694" max="2694" width="0" style="202" hidden="1" customWidth="1"/>
    <col min="2695" max="2695" width="8.75" style="202" customWidth="1"/>
    <col min="2696" max="2696" width="5" style="202" customWidth="1"/>
    <col min="2697" max="2697" width="8.75" style="202" bestFit="1" customWidth="1"/>
    <col min="2698" max="2698" width="11.25" style="202" customWidth="1"/>
    <col min="2699" max="2699" width="0" style="202" hidden="1" customWidth="1"/>
    <col min="2700" max="2700" width="8.75" style="202" customWidth="1"/>
    <col min="2701" max="2701" width="4.875" style="202" customWidth="1"/>
    <col min="2702" max="2703" width="0" style="202" hidden="1" customWidth="1"/>
    <col min="2704" max="2704" width="8.75" style="202" customWidth="1"/>
    <col min="2705" max="2705" width="3.875" style="202" customWidth="1"/>
    <col min="2706" max="2706" width="10.625" style="202" customWidth="1"/>
    <col min="2707" max="2720" width="0" style="202" hidden="1" customWidth="1"/>
    <col min="2721" max="2933" width="9" style="202"/>
    <col min="2934" max="2934" width="3.375" style="202" customWidth="1"/>
    <col min="2935" max="2938" width="0" style="202" hidden="1" customWidth="1"/>
    <col min="2939" max="2940" width="16.75" style="202" customWidth="1"/>
    <col min="2941" max="2944" width="0" style="202" hidden="1" customWidth="1"/>
    <col min="2945" max="2945" width="3.75" style="202" customWidth="1"/>
    <col min="2946" max="2947" width="5.875" style="202" customWidth="1"/>
    <col min="2948" max="2948" width="0" style="202" hidden="1" customWidth="1"/>
    <col min="2949" max="2949" width="11.25" style="202" customWidth="1"/>
    <col min="2950" max="2950" width="0" style="202" hidden="1" customWidth="1"/>
    <col min="2951" max="2951" width="8.75" style="202" customWidth="1"/>
    <col min="2952" max="2952" width="5" style="202" customWidth="1"/>
    <col min="2953" max="2953" width="8.75" style="202" bestFit="1" customWidth="1"/>
    <col min="2954" max="2954" width="11.25" style="202" customWidth="1"/>
    <col min="2955" max="2955" width="0" style="202" hidden="1" customWidth="1"/>
    <col min="2956" max="2956" width="8.75" style="202" customWidth="1"/>
    <col min="2957" max="2957" width="4.875" style="202" customWidth="1"/>
    <col min="2958" max="2959" width="0" style="202" hidden="1" customWidth="1"/>
    <col min="2960" max="2960" width="8.75" style="202" customWidth="1"/>
    <col min="2961" max="2961" width="3.875" style="202" customWidth="1"/>
    <col min="2962" max="2962" width="10.625" style="202" customWidth="1"/>
    <col min="2963" max="2976" width="0" style="202" hidden="1" customWidth="1"/>
    <col min="2977" max="3189" width="9" style="202"/>
    <col min="3190" max="3190" width="3.375" style="202" customWidth="1"/>
    <col min="3191" max="3194" width="0" style="202" hidden="1" customWidth="1"/>
    <col min="3195" max="3196" width="16.75" style="202" customWidth="1"/>
    <col min="3197" max="3200" width="0" style="202" hidden="1" customWidth="1"/>
    <col min="3201" max="3201" width="3.75" style="202" customWidth="1"/>
    <col min="3202" max="3203" width="5.875" style="202" customWidth="1"/>
    <col min="3204" max="3204" width="0" style="202" hidden="1" customWidth="1"/>
    <col min="3205" max="3205" width="11.25" style="202" customWidth="1"/>
    <col min="3206" max="3206" width="0" style="202" hidden="1" customWidth="1"/>
    <col min="3207" max="3207" width="8.75" style="202" customWidth="1"/>
    <col min="3208" max="3208" width="5" style="202" customWidth="1"/>
    <col min="3209" max="3209" width="8.75" style="202" bestFit="1" customWidth="1"/>
    <col min="3210" max="3210" width="11.25" style="202" customWidth="1"/>
    <col min="3211" max="3211" width="0" style="202" hidden="1" customWidth="1"/>
    <col min="3212" max="3212" width="8.75" style="202" customWidth="1"/>
    <col min="3213" max="3213" width="4.875" style="202" customWidth="1"/>
    <col min="3214" max="3215" width="0" style="202" hidden="1" customWidth="1"/>
    <col min="3216" max="3216" width="8.75" style="202" customWidth="1"/>
    <col min="3217" max="3217" width="3.875" style="202" customWidth="1"/>
    <col min="3218" max="3218" width="10.625" style="202" customWidth="1"/>
    <col min="3219" max="3232" width="0" style="202" hidden="1" customWidth="1"/>
    <col min="3233" max="3445" width="9" style="202"/>
    <col min="3446" max="3446" width="3.375" style="202" customWidth="1"/>
    <col min="3447" max="3450" width="0" style="202" hidden="1" customWidth="1"/>
    <col min="3451" max="3452" width="16.75" style="202" customWidth="1"/>
    <col min="3453" max="3456" width="0" style="202" hidden="1" customWidth="1"/>
    <col min="3457" max="3457" width="3.75" style="202" customWidth="1"/>
    <col min="3458" max="3459" width="5.875" style="202" customWidth="1"/>
    <col min="3460" max="3460" width="0" style="202" hidden="1" customWidth="1"/>
    <col min="3461" max="3461" width="11.25" style="202" customWidth="1"/>
    <col min="3462" max="3462" width="0" style="202" hidden="1" customWidth="1"/>
    <col min="3463" max="3463" width="8.75" style="202" customWidth="1"/>
    <col min="3464" max="3464" width="5" style="202" customWidth="1"/>
    <col min="3465" max="3465" width="8.75" style="202" bestFit="1" customWidth="1"/>
    <col min="3466" max="3466" width="11.25" style="202" customWidth="1"/>
    <col min="3467" max="3467" width="0" style="202" hidden="1" customWidth="1"/>
    <col min="3468" max="3468" width="8.75" style="202" customWidth="1"/>
    <col min="3469" max="3469" width="4.875" style="202" customWidth="1"/>
    <col min="3470" max="3471" width="0" style="202" hidden="1" customWidth="1"/>
    <col min="3472" max="3472" width="8.75" style="202" customWidth="1"/>
    <col min="3473" max="3473" width="3.875" style="202" customWidth="1"/>
    <col min="3474" max="3474" width="10.625" style="202" customWidth="1"/>
    <col min="3475" max="3488" width="0" style="202" hidden="1" customWidth="1"/>
    <col min="3489" max="3701" width="9" style="202"/>
    <col min="3702" max="3702" width="3.375" style="202" customWidth="1"/>
    <col min="3703" max="3706" width="0" style="202" hidden="1" customWidth="1"/>
    <col min="3707" max="3708" width="16.75" style="202" customWidth="1"/>
    <col min="3709" max="3712" width="0" style="202" hidden="1" customWidth="1"/>
    <col min="3713" max="3713" width="3.75" style="202" customWidth="1"/>
    <col min="3714" max="3715" width="5.875" style="202" customWidth="1"/>
    <col min="3716" max="3716" width="0" style="202" hidden="1" customWidth="1"/>
    <col min="3717" max="3717" width="11.25" style="202" customWidth="1"/>
    <col min="3718" max="3718" width="0" style="202" hidden="1" customWidth="1"/>
    <col min="3719" max="3719" width="8.75" style="202" customWidth="1"/>
    <col min="3720" max="3720" width="5" style="202" customWidth="1"/>
    <col min="3721" max="3721" width="8.75" style="202" bestFit="1" customWidth="1"/>
    <col min="3722" max="3722" width="11.25" style="202" customWidth="1"/>
    <col min="3723" max="3723" width="0" style="202" hidden="1" customWidth="1"/>
    <col min="3724" max="3724" width="8.75" style="202" customWidth="1"/>
    <col min="3725" max="3725" width="4.875" style="202" customWidth="1"/>
    <col min="3726" max="3727" width="0" style="202" hidden="1" customWidth="1"/>
    <col min="3728" max="3728" width="8.75" style="202" customWidth="1"/>
    <col min="3729" max="3729" width="3.875" style="202" customWidth="1"/>
    <col min="3730" max="3730" width="10.625" style="202" customWidth="1"/>
    <col min="3731" max="3744" width="0" style="202" hidden="1" customWidth="1"/>
    <col min="3745" max="3957" width="9" style="202"/>
    <col min="3958" max="3958" width="3.375" style="202" customWidth="1"/>
    <col min="3959" max="3962" width="0" style="202" hidden="1" customWidth="1"/>
    <col min="3963" max="3964" width="16.75" style="202" customWidth="1"/>
    <col min="3965" max="3968" width="0" style="202" hidden="1" customWidth="1"/>
    <col min="3969" max="3969" width="3.75" style="202" customWidth="1"/>
    <col min="3970" max="3971" width="5.875" style="202" customWidth="1"/>
    <col min="3972" max="3972" width="0" style="202" hidden="1" customWidth="1"/>
    <col min="3973" max="3973" width="11.25" style="202" customWidth="1"/>
    <col min="3974" max="3974" width="0" style="202" hidden="1" customWidth="1"/>
    <col min="3975" max="3975" width="8.75" style="202" customWidth="1"/>
    <col min="3976" max="3976" width="5" style="202" customWidth="1"/>
    <col min="3977" max="3977" width="8.75" style="202" bestFit="1" customWidth="1"/>
    <col min="3978" max="3978" width="11.25" style="202" customWidth="1"/>
    <col min="3979" max="3979" width="0" style="202" hidden="1" customWidth="1"/>
    <col min="3980" max="3980" width="8.75" style="202" customWidth="1"/>
    <col min="3981" max="3981" width="4.875" style="202" customWidth="1"/>
    <col min="3982" max="3983" width="0" style="202" hidden="1" customWidth="1"/>
    <col min="3984" max="3984" width="8.75" style="202" customWidth="1"/>
    <col min="3985" max="3985" width="3.875" style="202" customWidth="1"/>
    <col min="3986" max="3986" width="10.625" style="202" customWidth="1"/>
    <col min="3987" max="4000" width="0" style="202" hidden="1" customWidth="1"/>
    <col min="4001" max="4213" width="9" style="202"/>
    <col min="4214" max="4214" width="3.375" style="202" customWidth="1"/>
    <col min="4215" max="4218" width="0" style="202" hidden="1" customWidth="1"/>
    <col min="4219" max="4220" width="16.75" style="202" customWidth="1"/>
    <col min="4221" max="4224" width="0" style="202" hidden="1" customWidth="1"/>
    <col min="4225" max="4225" width="3.75" style="202" customWidth="1"/>
    <col min="4226" max="4227" width="5.875" style="202" customWidth="1"/>
    <col min="4228" max="4228" width="0" style="202" hidden="1" customWidth="1"/>
    <col min="4229" max="4229" width="11.25" style="202" customWidth="1"/>
    <col min="4230" max="4230" width="0" style="202" hidden="1" customWidth="1"/>
    <col min="4231" max="4231" width="8.75" style="202" customWidth="1"/>
    <col min="4232" max="4232" width="5" style="202" customWidth="1"/>
    <col min="4233" max="4233" width="8.75" style="202" bestFit="1" customWidth="1"/>
    <col min="4234" max="4234" width="11.25" style="202" customWidth="1"/>
    <col min="4235" max="4235" width="0" style="202" hidden="1" customWidth="1"/>
    <col min="4236" max="4236" width="8.75" style="202" customWidth="1"/>
    <col min="4237" max="4237" width="4.875" style="202" customWidth="1"/>
    <col min="4238" max="4239" width="0" style="202" hidden="1" customWidth="1"/>
    <col min="4240" max="4240" width="8.75" style="202" customWidth="1"/>
    <col min="4241" max="4241" width="3.875" style="202" customWidth="1"/>
    <col min="4242" max="4242" width="10.625" style="202" customWidth="1"/>
    <col min="4243" max="4256" width="0" style="202" hidden="1" customWidth="1"/>
    <col min="4257" max="4469" width="9" style="202"/>
    <col min="4470" max="4470" width="3.375" style="202" customWidth="1"/>
    <col min="4471" max="4474" width="0" style="202" hidden="1" customWidth="1"/>
    <col min="4475" max="4476" width="16.75" style="202" customWidth="1"/>
    <col min="4477" max="4480" width="0" style="202" hidden="1" customWidth="1"/>
    <col min="4481" max="4481" width="3.75" style="202" customWidth="1"/>
    <col min="4482" max="4483" width="5.875" style="202" customWidth="1"/>
    <col min="4484" max="4484" width="0" style="202" hidden="1" customWidth="1"/>
    <col min="4485" max="4485" width="11.25" style="202" customWidth="1"/>
    <col min="4486" max="4486" width="0" style="202" hidden="1" customWidth="1"/>
    <col min="4487" max="4487" width="8.75" style="202" customWidth="1"/>
    <col min="4488" max="4488" width="5" style="202" customWidth="1"/>
    <col min="4489" max="4489" width="8.75" style="202" bestFit="1" customWidth="1"/>
    <col min="4490" max="4490" width="11.25" style="202" customWidth="1"/>
    <col min="4491" max="4491" width="0" style="202" hidden="1" customWidth="1"/>
    <col min="4492" max="4492" width="8.75" style="202" customWidth="1"/>
    <col min="4493" max="4493" width="4.875" style="202" customWidth="1"/>
    <col min="4494" max="4495" width="0" style="202" hidden="1" customWidth="1"/>
    <col min="4496" max="4496" width="8.75" style="202" customWidth="1"/>
    <col min="4497" max="4497" width="3.875" style="202" customWidth="1"/>
    <col min="4498" max="4498" width="10.625" style="202" customWidth="1"/>
    <col min="4499" max="4512" width="0" style="202" hidden="1" customWidth="1"/>
    <col min="4513" max="4725" width="9" style="202"/>
    <col min="4726" max="4726" width="3.375" style="202" customWidth="1"/>
    <col min="4727" max="4730" width="0" style="202" hidden="1" customWidth="1"/>
    <col min="4731" max="4732" width="16.75" style="202" customWidth="1"/>
    <col min="4733" max="4736" width="0" style="202" hidden="1" customWidth="1"/>
    <col min="4737" max="4737" width="3.75" style="202" customWidth="1"/>
    <col min="4738" max="4739" width="5.875" style="202" customWidth="1"/>
    <col min="4740" max="4740" width="0" style="202" hidden="1" customWidth="1"/>
    <col min="4741" max="4741" width="11.25" style="202" customWidth="1"/>
    <col min="4742" max="4742" width="0" style="202" hidden="1" customWidth="1"/>
    <col min="4743" max="4743" width="8.75" style="202" customWidth="1"/>
    <col min="4744" max="4744" width="5" style="202" customWidth="1"/>
    <col min="4745" max="4745" width="8.75" style="202" bestFit="1" customWidth="1"/>
    <col min="4746" max="4746" width="11.25" style="202" customWidth="1"/>
    <col min="4747" max="4747" width="0" style="202" hidden="1" customWidth="1"/>
    <col min="4748" max="4748" width="8.75" style="202" customWidth="1"/>
    <col min="4749" max="4749" width="4.875" style="202" customWidth="1"/>
    <col min="4750" max="4751" width="0" style="202" hidden="1" customWidth="1"/>
    <col min="4752" max="4752" width="8.75" style="202" customWidth="1"/>
    <col min="4753" max="4753" width="3.875" style="202" customWidth="1"/>
    <col min="4754" max="4754" width="10.625" style="202" customWidth="1"/>
    <col min="4755" max="4768" width="0" style="202" hidden="1" customWidth="1"/>
    <col min="4769" max="4981" width="9" style="202"/>
    <col min="4982" max="4982" width="3.375" style="202" customWidth="1"/>
    <col min="4983" max="4986" width="0" style="202" hidden="1" customWidth="1"/>
    <col min="4987" max="4988" width="16.75" style="202" customWidth="1"/>
    <col min="4989" max="4992" width="0" style="202" hidden="1" customWidth="1"/>
    <col min="4993" max="4993" width="3.75" style="202" customWidth="1"/>
    <col min="4994" max="4995" width="5.875" style="202" customWidth="1"/>
    <col min="4996" max="4996" width="0" style="202" hidden="1" customWidth="1"/>
    <col min="4997" max="4997" width="11.25" style="202" customWidth="1"/>
    <col min="4998" max="4998" width="0" style="202" hidden="1" customWidth="1"/>
    <col min="4999" max="4999" width="8.75" style="202" customWidth="1"/>
    <col min="5000" max="5000" width="5" style="202" customWidth="1"/>
    <col min="5001" max="5001" width="8.75" style="202" bestFit="1" customWidth="1"/>
    <col min="5002" max="5002" width="11.25" style="202" customWidth="1"/>
    <col min="5003" max="5003" width="0" style="202" hidden="1" customWidth="1"/>
    <col min="5004" max="5004" width="8.75" style="202" customWidth="1"/>
    <col min="5005" max="5005" width="4.875" style="202" customWidth="1"/>
    <col min="5006" max="5007" width="0" style="202" hidden="1" customWidth="1"/>
    <col min="5008" max="5008" width="8.75" style="202" customWidth="1"/>
    <col min="5009" max="5009" width="3.875" style="202" customWidth="1"/>
    <col min="5010" max="5010" width="10.625" style="202" customWidth="1"/>
    <col min="5011" max="5024" width="0" style="202" hidden="1" customWidth="1"/>
    <col min="5025" max="5237" width="9" style="202"/>
    <col min="5238" max="5238" width="3.375" style="202" customWidth="1"/>
    <col min="5239" max="5242" width="0" style="202" hidden="1" customWidth="1"/>
    <col min="5243" max="5244" width="16.75" style="202" customWidth="1"/>
    <col min="5245" max="5248" width="0" style="202" hidden="1" customWidth="1"/>
    <col min="5249" max="5249" width="3.75" style="202" customWidth="1"/>
    <col min="5250" max="5251" width="5.875" style="202" customWidth="1"/>
    <col min="5252" max="5252" width="0" style="202" hidden="1" customWidth="1"/>
    <col min="5253" max="5253" width="11.25" style="202" customWidth="1"/>
    <col min="5254" max="5254" width="0" style="202" hidden="1" customWidth="1"/>
    <col min="5255" max="5255" width="8.75" style="202" customWidth="1"/>
    <col min="5256" max="5256" width="5" style="202" customWidth="1"/>
    <col min="5257" max="5257" width="8.75" style="202" bestFit="1" customWidth="1"/>
    <col min="5258" max="5258" width="11.25" style="202" customWidth="1"/>
    <col min="5259" max="5259" width="0" style="202" hidden="1" customWidth="1"/>
    <col min="5260" max="5260" width="8.75" style="202" customWidth="1"/>
    <col min="5261" max="5261" width="4.875" style="202" customWidth="1"/>
    <col min="5262" max="5263" width="0" style="202" hidden="1" customWidth="1"/>
    <col min="5264" max="5264" width="8.75" style="202" customWidth="1"/>
    <col min="5265" max="5265" width="3.875" style="202" customWidth="1"/>
    <col min="5266" max="5266" width="10.625" style="202" customWidth="1"/>
    <col min="5267" max="5280" width="0" style="202" hidden="1" customWidth="1"/>
    <col min="5281" max="5493" width="9" style="202"/>
    <col min="5494" max="5494" width="3.375" style="202" customWidth="1"/>
    <col min="5495" max="5498" width="0" style="202" hidden="1" customWidth="1"/>
    <col min="5499" max="5500" width="16.75" style="202" customWidth="1"/>
    <col min="5501" max="5504" width="0" style="202" hidden="1" customWidth="1"/>
    <col min="5505" max="5505" width="3.75" style="202" customWidth="1"/>
    <col min="5506" max="5507" width="5.875" style="202" customWidth="1"/>
    <col min="5508" max="5508" width="0" style="202" hidden="1" customWidth="1"/>
    <col min="5509" max="5509" width="11.25" style="202" customWidth="1"/>
    <col min="5510" max="5510" width="0" style="202" hidden="1" customWidth="1"/>
    <col min="5511" max="5511" width="8.75" style="202" customWidth="1"/>
    <col min="5512" max="5512" width="5" style="202" customWidth="1"/>
    <col min="5513" max="5513" width="8.75" style="202" bestFit="1" customWidth="1"/>
    <col min="5514" max="5514" width="11.25" style="202" customWidth="1"/>
    <col min="5515" max="5515" width="0" style="202" hidden="1" customWidth="1"/>
    <col min="5516" max="5516" width="8.75" style="202" customWidth="1"/>
    <col min="5517" max="5517" width="4.875" style="202" customWidth="1"/>
    <col min="5518" max="5519" width="0" style="202" hidden="1" customWidth="1"/>
    <col min="5520" max="5520" width="8.75" style="202" customWidth="1"/>
    <col min="5521" max="5521" width="3.875" style="202" customWidth="1"/>
    <col min="5522" max="5522" width="10.625" style="202" customWidth="1"/>
    <col min="5523" max="5536" width="0" style="202" hidden="1" customWidth="1"/>
    <col min="5537" max="5749" width="9" style="202"/>
    <col min="5750" max="5750" width="3.375" style="202" customWidth="1"/>
    <col min="5751" max="5754" width="0" style="202" hidden="1" customWidth="1"/>
    <col min="5755" max="5756" width="16.75" style="202" customWidth="1"/>
    <col min="5757" max="5760" width="0" style="202" hidden="1" customWidth="1"/>
    <col min="5761" max="5761" width="3.75" style="202" customWidth="1"/>
    <col min="5762" max="5763" width="5.875" style="202" customWidth="1"/>
    <col min="5764" max="5764" width="0" style="202" hidden="1" customWidth="1"/>
    <col min="5765" max="5765" width="11.25" style="202" customWidth="1"/>
    <col min="5766" max="5766" width="0" style="202" hidden="1" customWidth="1"/>
    <col min="5767" max="5767" width="8.75" style="202" customWidth="1"/>
    <col min="5768" max="5768" width="5" style="202" customWidth="1"/>
    <col min="5769" max="5769" width="8.75" style="202" bestFit="1" customWidth="1"/>
    <col min="5770" max="5770" width="11.25" style="202" customWidth="1"/>
    <col min="5771" max="5771" width="0" style="202" hidden="1" customWidth="1"/>
    <col min="5772" max="5772" width="8.75" style="202" customWidth="1"/>
    <col min="5773" max="5773" width="4.875" style="202" customWidth="1"/>
    <col min="5774" max="5775" width="0" style="202" hidden="1" customWidth="1"/>
    <col min="5776" max="5776" width="8.75" style="202" customWidth="1"/>
    <col min="5777" max="5777" width="3.875" style="202" customWidth="1"/>
    <col min="5778" max="5778" width="10.625" style="202" customWidth="1"/>
    <col min="5779" max="5792" width="0" style="202" hidden="1" customWidth="1"/>
    <col min="5793" max="6005" width="9" style="202"/>
    <col min="6006" max="6006" width="3.375" style="202" customWidth="1"/>
    <col min="6007" max="6010" width="0" style="202" hidden="1" customWidth="1"/>
    <col min="6011" max="6012" width="16.75" style="202" customWidth="1"/>
    <col min="6013" max="6016" width="0" style="202" hidden="1" customWidth="1"/>
    <col min="6017" max="6017" width="3.75" style="202" customWidth="1"/>
    <col min="6018" max="6019" width="5.875" style="202" customWidth="1"/>
    <col min="6020" max="6020" width="0" style="202" hidden="1" customWidth="1"/>
    <col min="6021" max="6021" width="11.25" style="202" customWidth="1"/>
    <col min="6022" max="6022" width="0" style="202" hidden="1" customWidth="1"/>
    <col min="6023" max="6023" width="8.75" style="202" customWidth="1"/>
    <col min="6024" max="6024" width="5" style="202" customWidth="1"/>
    <col min="6025" max="6025" width="8.75" style="202" bestFit="1" customWidth="1"/>
    <col min="6026" max="6026" width="11.25" style="202" customWidth="1"/>
    <col min="6027" max="6027" width="0" style="202" hidden="1" customWidth="1"/>
    <col min="6028" max="6028" width="8.75" style="202" customWidth="1"/>
    <col min="6029" max="6029" width="4.875" style="202" customWidth="1"/>
    <col min="6030" max="6031" width="0" style="202" hidden="1" customWidth="1"/>
    <col min="6032" max="6032" width="8.75" style="202" customWidth="1"/>
    <col min="6033" max="6033" width="3.875" style="202" customWidth="1"/>
    <col min="6034" max="6034" width="10.625" style="202" customWidth="1"/>
    <col min="6035" max="6048" width="0" style="202" hidden="1" customWidth="1"/>
    <col min="6049" max="6261" width="9" style="202"/>
    <col min="6262" max="6262" width="3.375" style="202" customWidth="1"/>
    <col min="6263" max="6266" width="0" style="202" hidden="1" customWidth="1"/>
    <col min="6267" max="6268" width="16.75" style="202" customWidth="1"/>
    <col min="6269" max="6272" width="0" style="202" hidden="1" customWidth="1"/>
    <col min="6273" max="6273" width="3.75" style="202" customWidth="1"/>
    <col min="6274" max="6275" width="5.875" style="202" customWidth="1"/>
    <col min="6276" max="6276" width="0" style="202" hidden="1" customWidth="1"/>
    <col min="6277" max="6277" width="11.25" style="202" customWidth="1"/>
    <col min="6278" max="6278" width="0" style="202" hidden="1" customWidth="1"/>
    <col min="6279" max="6279" width="8.75" style="202" customWidth="1"/>
    <col min="6280" max="6280" width="5" style="202" customWidth="1"/>
    <col min="6281" max="6281" width="8.75" style="202" bestFit="1" customWidth="1"/>
    <col min="6282" max="6282" width="11.25" style="202" customWidth="1"/>
    <col min="6283" max="6283" width="0" style="202" hidden="1" customWidth="1"/>
    <col min="6284" max="6284" width="8.75" style="202" customWidth="1"/>
    <col min="6285" max="6285" width="4.875" style="202" customWidth="1"/>
    <col min="6286" max="6287" width="0" style="202" hidden="1" customWidth="1"/>
    <col min="6288" max="6288" width="8.75" style="202" customWidth="1"/>
    <col min="6289" max="6289" width="3.875" style="202" customWidth="1"/>
    <col min="6290" max="6290" width="10.625" style="202" customWidth="1"/>
    <col min="6291" max="6304" width="0" style="202" hidden="1" customWidth="1"/>
    <col min="6305" max="6517" width="9" style="202"/>
    <col min="6518" max="6518" width="3.375" style="202" customWidth="1"/>
    <col min="6519" max="6522" width="0" style="202" hidden="1" customWidth="1"/>
    <col min="6523" max="6524" width="16.75" style="202" customWidth="1"/>
    <col min="6525" max="6528" width="0" style="202" hidden="1" customWidth="1"/>
    <col min="6529" max="6529" width="3.75" style="202" customWidth="1"/>
    <col min="6530" max="6531" width="5.875" style="202" customWidth="1"/>
    <col min="6532" max="6532" width="0" style="202" hidden="1" customWidth="1"/>
    <col min="6533" max="6533" width="11.25" style="202" customWidth="1"/>
    <col min="6534" max="6534" width="0" style="202" hidden="1" customWidth="1"/>
    <col min="6535" max="6535" width="8.75" style="202" customWidth="1"/>
    <col min="6536" max="6536" width="5" style="202" customWidth="1"/>
    <col min="6537" max="6537" width="8.75" style="202" bestFit="1" customWidth="1"/>
    <col min="6538" max="6538" width="11.25" style="202" customWidth="1"/>
    <col min="6539" max="6539" width="0" style="202" hidden="1" customWidth="1"/>
    <col min="6540" max="6540" width="8.75" style="202" customWidth="1"/>
    <col min="6541" max="6541" width="4.875" style="202" customWidth="1"/>
    <col min="6542" max="6543" width="0" style="202" hidden="1" customWidth="1"/>
    <col min="6544" max="6544" width="8.75" style="202" customWidth="1"/>
    <col min="6545" max="6545" width="3.875" style="202" customWidth="1"/>
    <col min="6546" max="6546" width="10.625" style="202" customWidth="1"/>
    <col min="6547" max="6560" width="0" style="202" hidden="1" customWidth="1"/>
    <col min="6561" max="6773" width="9" style="202"/>
    <col min="6774" max="6774" width="3.375" style="202" customWidth="1"/>
    <col min="6775" max="6778" width="0" style="202" hidden="1" customWidth="1"/>
    <col min="6779" max="6780" width="16.75" style="202" customWidth="1"/>
    <col min="6781" max="6784" width="0" style="202" hidden="1" customWidth="1"/>
    <col min="6785" max="6785" width="3.75" style="202" customWidth="1"/>
    <col min="6786" max="6787" width="5.875" style="202" customWidth="1"/>
    <col min="6788" max="6788" width="0" style="202" hidden="1" customWidth="1"/>
    <col min="6789" max="6789" width="11.25" style="202" customWidth="1"/>
    <col min="6790" max="6790" width="0" style="202" hidden="1" customWidth="1"/>
    <col min="6791" max="6791" width="8.75" style="202" customWidth="1"/>
    <col min="6792" max="6792" width="5" style="202" customWidth="1"/>
    <col min="6793" max="6793" width="8.75" style="202" bestFit="1" customWidth="1"/>
    <col min="6794" max="6794" width="11.25" style="202" customWidth="1"/>
    <col min="6795" max="6795" width="0" style="202" hidden="1" customWidth="1"/>
    <col min="6796" max="6796" width="8.75" style="202" customWidth="1"/>
    <col min="6797" max="6797" width="4.875" style="202" customWidth="1"/>
    <col min="6798" max="6799" width="0" style="202" hidden="1" customWidth="1"/>
    <col min="6800" max="6800" width="8.75" style="202" customWidth="1"/>
    <col min="6801" max="6801" width="3.875" style="202" customWidth="1"/>
    <col min="6802" max="6802" width="10.625" style="202" customWidth="1"/>
    <col min="6803" max="6816" width="0" style="202" hidden="1" customWidth="1"/>
    <col min="6817" max="7029" width="9" style="202"/>
    <col min="7030" max="7030" width="3.375" style="202" customWidth="1"/>
    <col min="7031" max="7034" width="0" style="202" hidden="1" customWidth="1"/>
    <col min="7035" max="7036" width="16.75" style="202" customWidth="1"/>
    <col min="7037" max="7040" width="0" style="202" hidden="1" customWidth="1"/>
    <col min="7041" max="7041" width="3.75" style="202" customWidth="1"/>
    <col min="7042" max="7043" width="5.875" style="202" customWidth="1"/>
    <col min="7044" max="7044" width="0" style="202" hidden="1" customWidth="1"/>
    <col min="7045" max="7045" width="11.25" style="202" customWidth="1"/>
    <col min="7046" max="7046" width="0" style="202" hidden="1" customWidth="1"/>
    <col min="7047" max="7047" width="8.75" style="202" customWidth="1"/>
    <col min="7048" max="7048" width="5" style="202" customWidth="1"/>
    <col min="7049" max="7049" width="8.75" style="202" bestFit="1" customWidth="1"/>
    <col min="7050" max="7050" width="11.25" style="202" customWidth="1"/>
    <col min="7051" max="7051" width="0" style="202" hidden="1" customWidth="1"/>
    <col min="7052" max="7052" width="8.75" style="202" customWidth="1"/>
    <col min="7053" max="7053" width="4.875" style="202" customWidth="1"/>
    <col min="7054" max="7055" width="0" style="202" hidden="1" customWidth="1"/>
    <col min="7056" max="7056" width="8.75" style="202" customWidth="1"/>
    <col min="7057" max="7057" width="3.875" style="202" customWidth="1"/>
    <col min="7058" max="7058" width="10.625" style="202" customWidth="1"/>
    <col min="7059" max="7072" width="0" style="202" hidden="1" customWidth="1"/>
    <col min="7073" max="7285" width="9" style="202"/>
    <col min="7286" max="7286" width="3.375" style="202" customWidth="1"/>
    <col min="7287" max="7290" width="0" style="202" hidden="1" customWidth="1"/>
    <col min="7291" max="7292" width="16.75" style="202" customWidth="1"/>
    <col min="7293" max="7296" width="0" style="202" hidden="1" customWidth="1"/>
    <col min="7297" max="7297" width="3.75" style="202" customWidth="1"/>
    <col min="7298" max="7299" width="5.875" style="202" customWidth="1"/>
    <col min="7300" max="7300" width="0" style="202" hidden="1" customWidth="1"/>
    <col min="7301" max="7301" width="11.25" style="202" customWidth="1"/>
    <col min="7302" max="7302" width="0" style="202" hidden="1" customWidth="1"/>
    <col min="7303" max="7303" width="8.75" style="202" customWidth="1"/>
    <col min="7304" max="7304" width="5" style="202" customWidth="1"/>
    <col min="7305" max="7305" width="8.75" style="202" bestFit="1" customWidth="1"/>
    <col min="7306" max="7306" width="11.25" style="202" customWidth="1"/>
    <col min="7307" max="7307" width="0" style="202" hidden="1" customWidth="1"/>
    <col min="7308" max="7308" width="8.75" style="202" customWidth="1"/>
    <col min="7309" max="7309" width="4.875" style="202" customWidth="1"/>
    <col min="7310" max="7311" width="0" style="202" hidden="1" customWidth="1"/>
    <col min="7312" max="7312" width="8.75" style="202" customWidth="1"/>
    <col min="7313" max="7313" width="3.875" style="202" customWidth="1"/>
    <col min="7314" max="7314" width="10.625" style="202" customWidth="1"/>
    <col min="7315" max="7328" width="0" style="202" hidden="1" customWidth="1"/>
    <col min="7329" max="7541" width="9" style="202"/>
    <col min="7542" max="7542" width="3.375" style="202" customWidth="1"/>
    <col min="7543" max="7546" width="0" style="202" hidden="1" customWidth="1"/>
    <col min="7547" max="7548" width="16.75" style="202" customWidth="1"/>
    <col min="7549" max="7552" width="0" style="202" hidden="1" customWidth="1"/>
    <col min="7553" max="7553" width="3.75" style="202" customWidth="1"/>
    <col min="7554" max="7555" width="5.875" style="202" customWidth="1"/>
    <col min="7556" max="7556" width="0" style="202" hidden="1" customWidth="1"/>
    <col min="7557" max="7557" width="11.25" style="202" customWidth="1"/>
    <col min="7558" max="7558" width="0" style="202" hidden="1" customWidth="1"/>
    <col min="7559" max="7559" width="8.75" style="202" customWidth="1"/>
    <col min="7560" max="7560" width="5" style="202" customWidth="1"/>
    <col min="7561" max="7561" width="8.75" style="202" bestFit="1" customWidth="1"/>
    <col min="7562" max="7562" width="11.25" style="202" customWidth="1"/>
    <col min="7563" max="7563" width="0" style="202" hidden="1" customWidth="1"/>
    <col min="7564" max="7564" width="8.75" style="202" customWidth="1"/>
    <col min="7565" max="7565" width="4.875" style="202" customWidth="1"/>
    <col min="7566" max="7567" width="0" style="202" hidden="1" customWidth="1"/>
    <col min="7568" max="7568" width="8.75" style="202" customWidth="1"/>
    <col min="7569" max="7569" width="3.875" style="202" customWidth="1"/>
    <col min="7570" max="7570" width="10.625" style="202" customWidth="1"/>
    <col min="7571" max="7584" width="0" style="202" hidden="1" customWidth="1"/>
    <col min="7585" max="7797" width="9" style="202"/>
    <col min="7798" max="7798" width="3.375" style="202" customWidth="1"/>
    <col min="7799" max="7802" width="0" style="202" hidden="1" customWidth="1"/>
    <col min="7803" max="7804" width="16.75" style="202" customWidth="1"/>
    <col min="7805" max="7808" width="0" style="202" hidden="1" customWidth="1"/>
    <col min="7809" max="7809" width="3.75" style="202" customWidth="1"/>
    <col min="7810" max="7811" width="5.875" style="202" customWidth="1"/>
    <col min="7812" max="7812" width="0" style="202" hidden="1" customWidth="1"/>
    <col min="7813" max="7813" width="11.25" style="202" customWidth="1"/>
    <col min="7814" max="7814" width="0" style="202" hidden="1" customWidth="1"/>
    <col min="7815" max="7815" width="8.75" style="202" customWidth="1"/>
    <col min="7816" max="7816" width="5" style="202" customWidth="1"/>
    <col min="7817" max="7817" width="8.75" style="202" bestFit="1" customWidth="1"/>
    <col min="7818" max="7818" width="11.25" style="202" customWidth="1"/>
    <col min="7819" max="7819" width="0" style="202" hidden="1" customWidth="1"/>
    <col min="7820" max="7820" width="8.75" style="202" customWidth="1"/>
    <col min="7821" max="7821" width="4.875" style="202" customWidth="1"/>
    <col min="7822" max="7823" width="0" style="202" hidden="1" customWidth="1"/>
    <col min="7824" max="7824" width="8.75" style="202" customWidth="1"/>
    <col min="7825" max="7825" width="3.875" style="202" customWidth="1"/>
    <col min="7826" max="7826" width="10.625" style="202" customWidth="1"/>
    <col min="7827" max="7840" width="0" style="202" hidden="1" customWidth="1"/>
    <col min="7841" max="8053" width="9" style="202"/>
    <col min="8054" max="8054" width="3.375" style="202" customWidth="1"/>
    <col min="8055" max="8058" width="0" style="202" hidden="1" customWidth="1"/>
    <col min="8059" max="8060" width="16.75" style="202" customWidth="1"/>
    <col min="8061" max="8064" width="0" style="202" hidden="1" customWidth="1"/>
    <col min="8065" max="8065" width="3.75" style="202" customWidth="1"/>
    <col min="8066" max="8067" width="5.875" style="202" customWidth="1"/>
    <col min="8068" max="8068" width="0" style="202" hidden="1" customWidth="1"/>
    <col min="8069" max="8069" width="11.25" style="202" customWidth="1"/>
    <col min="8070" max="8070" width="0" style="202" hidden="1" customWidth="1"/>
    <col min="8071" max="8071" width="8.75" style="202" customWidth="1"/>
    <col min="8072" max="8072" width="5" style="202" customWidth="1"/>
    <col min="8073" max="8073" width="8.75" style="202" bestFit="1" customWidth="1"/>
    <col min="8074" max="8074" width="11.25" style="202" customWidth="1"/>
    <col min="8075" max="8075" width="0" style="202" hidden="1" customWidth="1"/>
    <col min="8076" max="8076" width="8.75" style="202" customWidth="1"/>
    <col min="8077" max="8077" width="4.875" style="202" customWidth="1"/>
    <col min="8078" max="8079" width="0" style="202" hidden="1" customWidth="1"/>
    <col min="8080" max="8080" width="8.75" style="202" customWidth="1"/>
    <col min="8081" max="8081" width="3.875" style="202" customWidth="1"/>
    <col min="8082" max="8082" width="10.625" style="202" customWidth="1"/>
    <col min="8083" max="8096" width="0" style="202" hidden="1" customWidth="1"/>
    <col min="8097" max="8309" width="9" style="202"/>
    <col min="8310" max="8310" width="3.375" style="202" customWidth="1"/>
    <col min="8311" max="8314" width="0" style="202" hidden="1" customWidth="1"/>
    <col min="8315" max="8316" width="16.75" style="202" customWidth="1"/>
    <col min="8317" max="8320" width="0" style="202" hidden="1" customWidth="1"/>
    <col min="8321" max="8321" width="3.75" style="202" customWidth="1"/>
    <col min="8322" max="8323" width="5.875" style="202" customWidth="1"/>
    <col min="8324" max="8324" width="0" style="202" hidden="1" customWidth="1"/>
    <col min="8325" max="8325" width="11.25" style="202" customWidth="1"/>
    <col min="8326" max="8326" width="0" style="202" hidden="1" customWidth="1"/>
    <col min="8327" max="8327" width="8.75" style="202" customWidth="1"/>
    <col min="8328" max="8328" width="5" style="202" customWidth="1"/>
    <col min="8329" max="8329" width="8.75" style="202" bestFit="1" customWidth="1"/>
    <col min="8330" max="8330" width="11.25" style="202" customWidth="1"/>
    <col min="8331" max="8331" width="0" style="202" hidden="1" customWidth="1"/>
    <col min="8332" max="8332" width="8.75" style="202" customWidth="1"/>
    <col min="8333" max="8333" width="4.875" style="202" customWidth="1"/>
    <col min="8334" max="8335" width="0" style="202" hidden="1" customWidth="1"/>
    <col min="8336" max="8336" width="8.75" style="202" customWidth="1"/>
    <col min="8337" max="8337" width="3.875" style="202" customWidth="1"/>
    <col min="8338" max="8338" width="10.625" style="202" customWidth="1"/>
    <col min="8339" max="8352" width="0" style="202" hidden="1" customWidth="1"/>
    <col min="8353" max="8565" width="9" style="202"/>
    <col min="8566" max="8566" width="3.375" style="202" customWidth="1"/>
    <col min="8567" max="8570" width="0" style="202" hidden="1" customWidth="1"/>
    <col min="8571" max="8572" width="16.75" style="202" customWidth="1"/>
    <col min="8573" max="8576" width="0" style="202" hidden="1" customWidth="1"/>
    <col min="8577" max="8577" width="3.75" style="202" customWidth="1"/>
    <col min="8578" max="8579" width="5.875" style="202" customWidth="1"/>
    <col min="8580" max="8580" width="0" style="202" hidden="1" customWidth="1"/>
    <col min="8581" max="8581" width="11.25" style="202" customWidth="1"/>
    <col min="8582" max="8582" width="0" style="202" hidden="1" customWidth="1"/>
    <col min="8583" max="8583" width="8.75" style="202" customWidth="1"/>
    <col min="8584" max="8584" width="5" style="202" customWidth="1"/>
    <col min="8585" max="8585" width="8.75" style="202" bestFit="1" customWidth="1"/>
    <col min="8586" max="8586" width="11.25" style="202" customWidth="1"/>
    <col min="8587" max="8587" width="0" style="202" hidden="1" customWidth="1"/>
    <col min="8588" max="8588" width="8.75" style="202" customWidth="1"/>
    <col min="8589" max="8589" width="4.875" style="202" customWidth="1"/>
    <col min="8590" max="8591" width="0" style="202" hidden="1" customWidth="1"/>
    <col min="8592" max="8592" width="8.75" style="202" customWidth="1"/>
    <col min="8593" max="8593" width="3.875" style="202" customWidth="1"/>
    <col min="8594" max="8594" width="10.625" style="202" customWidth="1"/>
    <col min="8595" max="8608" width="0" style="202" hidden="1" customWidth="1"/>
    <col min="8609" max="8821" width="9" style="202"/>
    <col min="8822" max="8822" width="3.375" style="202" customWidth="1"/>
    <col min="8823" max="8826" width="0" style="202" hidden="1" customWidth="1"/>
    <col min="8827" max="8828" width="16.75" style="202" customWidth="1"/>
    <col min="8829" max="8832" width="0" style="202" hidden="1" customWidth="1"/>
    <col min="8833" max="8833" width="3.75" style="202" customWidth="1"/>
    <col min="8834" max="8835" width="5.875" style="202" customWidth="1"/>
    <col min="8836" max="8836" width="0" style="202" hidden="1" customWidth="1"/>
    <col min="8837" max="8837" width="11.25" style="202" customWidth="1"/>
    <col min="8838" max="8838" width="0" style="202" hidden="1" customWidth="1"/>
    <col min="8839" max="8839" width="8.75" style="202" customWidth="1"/>
    <col min="8840" max="8840" width="5" style="202" customWidth="1"/>
    <col min="8841" max="8841" width="8.75" style="202" bestFit="1" customWidth="1"/>
    <col min="8842" max="8842" width="11.25" style="202" customWidth="1"/>
    <col min="8843" max="8843" width="0" style="202" hidden="1" customWidth="1"/>
    <col min="8844" max="8844" width="8.75" style="202" customWidth="1"/>
    <col min="8845" max="8845" width="4.875" style="202" customWidth="1"/>
    <col min="8846" max="8847" width="0" style="202" hidden="1" customWidth="1"/>
    <col min="8848" max="8848" width="8.75" style="202" customWidth="1"/>
    <col min="8849" max="8849" width="3.875" style="202" customWidth="1"/>
    <col min="8850" max="8850" width="10.625" style="202" customWidth="1"/>
    <col min="8851" max="8864" width="0" style="202" hidden="1" customWidth="1"/>
    <col min="8865" max="9077" width="9" style="202"/>
    <col min="9078" max="9078" width="3.375" style="202" customWidth="1"/>
    <col min="9079" max="9082" width="0" style="202" hidden="1" customWidth="1"/>
    <col min="9083" max="9084" width="16.75" style="202" customWidth="1"/>
    <col min="9085" max="9088" width="0" style="202" hidden="1" customWidth="1"/>
    <col min="9089" max="9089" width="3.75" style="202" customWidth="1"/>
    <col min="9090" max="9091" width="5.875" style="202" customWidth="1"/>
    <col min="9092" max="9092" width="0" style="202" hidden="1" customWidth="1"/>
    <col min="9093" max="9093" width="11.25" style="202" customWidth="1"/>
    <col min="9094" max="9094" width="0" style="202" hidden="1" customWidth="1"/>
    <col min="9095" max="9095" width="8.75" style="202" customWidth="1"/>
    <col min="9096" max="9096" width="5" style="202" customWidth="1"/>
    <col min="9097" max="9097" width="8.75" style="202" bestFit="1" customWidth="1"/>
    <col min="9098" max="9098" width="11.25" style="202" customWidth="1"/>
    <col min="9099" max="9099" width="0" style="202" hidden="1" customWidth="1"/>
    <col min="9100" max="9100" width="8.75" style="202" customWidth="1"/>
    <col min="9101" max="9101" width="4.875" style="202" customWidth="1"/>
    <col min="9102" max="9103" width="0" style="202" hidden="1" customWidth="1"/>
    <col min="9104" max="9104" width="8.75" style="202" customWidth="1"/>
    <col min="9105" max="9105" width="3.875" style="202" customWidth="1"/>
    <col min="9106" max="9106" width="10.625" style="202" customWidth="1"/>
    <col min="9107" max="9120" width="0" style="202" hidden="1" customWidth="1"/>
    <col min="9121" max="9333" width="9" style="202"/>
    <col min="9334" max="9334" width="3.375" style="202" customWidth="1"/>
    <col min="9335" max="9338" width="0" style="202" hidden="1" customWidth="1"/>
    <col min="9339" max="9340" width="16.75" style="202" customWidth="1"/>
    <col min="9341" max="9344" width="0" style="202" hidden="1" customWidth="1"/>
    <col min="9345" max="9345" width="3.75" style="202" customWidth="1"/>
    <col min="9346" max="9347" width="5.875" style="202" customWidth="1"/>
    <col min="9348" max="9348" width="0" style="202" hidden="1" customWidth="1"/>
    <col min="9349" max="9349" width="11.25" style="202" customWidth="1"/>
    <col min="9350" max="9350" width="0" style="202" hidden="1" customWidth="1"/>
    <col min="9351" max="9351" width="8.75" style="202" customWidth="1"/>
    <col min="9352" max="9352" width="5" style="202" customWidth="1"/>
    <col min="9353" max="9353" width="8.75" style="202" bestFit="1" customWidth="1"/>
    <col min="9354" max="9354" width="11.25" style="202" customWidth="1"/>
    <col min="9355" max="9355" width="0" style="202" hidden="1" customWidth="1"/>
    <col min="9356" max="9356" width="8.75" style="202" customWidth="1"/>
    <col min="9357" max="9357" width="4.875" style="202" customWidth="1"/>
    <col min="9358" max="9359" width="0" style="202" hidden="1" customWidth="1"/>
    <col min="9360" max="9360" width="8.75" style="202" customWidth="1"/>
    <col min="9361" max="9361" width="3.875" style="202" customWidth="1"/>
    <col min="9362" max="9362" width="10.625" style="202" customWidth="1"/>
    <col min="9363" max="9376" width="0" style="202" hidden="1" customWidth="1"/>
    <col min="9377" max="9589" width="9" style="202"/>
    <col min="9590" max="9590" width="3.375" style="202" customWidth="1"/>
    <col min="9591" max="9594" width="0" style="202" hidden="1" customWidth="1"/>
    <col min="9595" max="9596" width="16.75" style="202" customWidth="1"/>
    <col min="9597" max="9600" width="0" style="202" hidden="1" customWidth="1"/>
    <col min="9601" max="9601" width="3.75" style="202" customWidth="1"/>
    <col min="9602" max="9603" width="5.875" style="202" customWidth="1"/>
    <col min="9604" max="9604" width="0" style="202" hidden="1" customWidth="1"/>
    <col min="9605" max="9605" width="11.25" style="202" customWidth="1"/>
    <col min="9606" max="9606" width="0" style="202" hidden="1" customWidth="1"/>
    <col min="9607" max="9607" width="8.75" style="202" customWidth="1"/>
    <col min="9608" max="9608" width="5" style="202" customWidth="1"/>
    <col min="9609" max="9609" width="8.75" style="202" bestFit="1" customWidth="1"/>
    <col min="9610" max="9610" width="11.25" style="202" customWidth="1"/>
    <col min="9611" max="9611" width="0" style="202" hidden="1" customWidth="1"/>
    <col min="9612" max="9612" width="8.75" style="202" customWidth="1"/>
    <col min="9613" max="9613" width="4.875" style="202" customWidth="1"/>
    <col min="9614" max="9615" width="0" style="202" hidden="1" customWidth="1"/>
    <col min="9616" max="9616" width="8.75" style="202" customWidth="1"/>
    <col min="9617" max="9617" width="3.875" style="202" customWidth="1"/>
    <col min="9618" max="9618" width="10.625" style="202" customWidth="1"/>
    <col min="9619" max="9632" width="0" style="202" hidden="1" customWidth="1"/>
    <col min="9633" max="9845" width="9" style="202"/>
    <col min="9846" max="9846" width="3.375" style="202" customWidth="1"/>
    <col min="9847" max="9850" width="0" style="202" hidden="1" customWidth="1"/>
    <col min="9851" max="9852" width="16.75" style="202" customWidth="1"/>
    <col min="9853" max="9856" width="0" style="202" hidden="1" customWidth="1"/>
    <col min="9857" max="9857" width="3.75" style="202" customWidth="1"/>
    <col min="9858" max="9859" width="5.875" style="202" customWidth="1"/>
    <col min="9860" max="9860" width="0" style="202" hidden="1" customWidth="1"/>
    <col min="9861" max="9861" width="11.25" style="202" customWidth="1"/>
    <col min="9862" max="9862" width="0" style="202" hidden="1" customWidth="1"/>
    <col min="9863" max="9863" width="8.75" style="202" customWidth="1"/>
    <col min="9864" max="9864" width="5" style="202" customWidth="1"/>
    <col min="9865" max="9865" width="8.75" style="202" bestFit="1" customWidth="1"/>
    <col min="9866" max="9866" width="11.25" style="202" customWidth="1"/>
    <col min="9867" max="9867" width="0" style="202" hidden="1" customWidth="1"/>
    <col min="9868" max="9868" width="8.75" style="202" customWidth="1"/>
    <col min="9869" max="9869" width="4.875" style="202" customWidth="1"/>
    <col min="9870" max="9871" width="0" style="202" hidden="1" customWidth="1"/>
    <col min="9872" max="9872" width="8.75" style="202" customWidth="1"/>
    <col min="9873" max="9873" width="3.875" style="202" customWidth="1"/>
    <col min="9874" max="9874" width="10.625" style="202" customWidth="1"/>
    <col min="9875" max="9888" width="0" style="202" hidden="1" customWidth="1"/>
    <col min="9889" max="10101" width="9" style="202"/>
    <col min="10102" max="10102" width="3.375" style="202" customWidth="1"/>
    <col min="10103" max="10106" width="0" style="202" hidden="1" customWidth="1"/>
    <col min="10107" max="10108" width="16.75" style="202" customWidth="1"/>
    <col min="10109" max="10112" width="0" style="202" hidden="1" customWidth="1"/>
    <col min="10113" max="10113" width="3.75" style="202" customWidth="1"/>
    <col min="10114" max="10115" width="5.875" style="202" customWidth="1"/>
    <col min="10116" max="10116" width="0" style="202" hidden="1" customWidth="1"/>
    <col min="10117" max="10117" width="11.25" style="202" customWidth="1"/>
    <col min="10118" max="10118" width="0" style="202" hidden="1" customWidth="1"/>
    <col min="10119" max="10119" width="8.75" style="202" customWidth="1"/>
    <col min="10120" max="10120" width="5" style="202" customWidth="1"/>
    <col min="10121" max="10121" width="8.75" style="202" bestFit="1" customWidth="1"/>
    <col min="10122" max="10122" width="11.25" style="202" customWidth="1"/>
    <col min="10123" max="10123" width="0" style="202" hidden="1" customWidth="1"/>
    <col min="10124" max="10124" width="8.75" style="202" customWidth="1"/>
    <col min="10125" max="10125" width="4.875" style="202" customWidth="1"/>
    <col min="10126" max="10127" width="0" style="202" hidden="1" customWidth="1"/>
    <col min="10128" max="10128" width="8.75" style="202" customWidth="1"/>
    <col min="10129" max="10129" width="3.875" style="202" customWidth="1"/>
    <col min="10130" max="10130" width="10.625" style="202" customWidth="1"/>
    <col min="10131" max="10144" width="0" style="202" hidden="1" customWidth="1"/>
    <col min="10145" max="10357" width="9" style="202"/>
    <col min="10358" max="10358" width="3.375" style="202" customWidth="1"/>
    <col min="10359" max="10362" width="0" style="202" hidden="1" customWidth="1"/>
    <col min="10363" max="10364" width="16.75" style="202" customWidth="1"/>
    <col min="10365" max="10368" width="0" style="202" hidden="1" customWidth="1"/>
    <col min="10369" max="10369" width="3.75" style="202" customWidth="1"/>
    <col min="10370" max="10371" width="5.875" style="202" customWidth="1"/>
    <col min="10372" max="10372" width="0" style="202" hidden="1" customWidth="1"/>
    <col min="10373" max="10373" width="11.25" style="202" customWidth="1"/>
    <col min="10374" max="10374" width="0" style="202" hidden="1" customWidth="1"/>
    <col min="10375" max="10375" width="8.75" style="202" customWidth="1"/>
    <col min="10376" max="10376" width="5" style="202" customWidth="1"/>
    <col min="10377" max="10377" width="8.75" style="202" bestFit="1" customWidth="1"/>
    <col min="10378" max="10378" width="11.25" style="202" customWidth="1"/>
    <col min="10379" max="10379" width="0" style="202" hidden="1" customWidth="1"/>
    <col min="10380" max="10380" width="8.75" style="202" customWidth="1"/>
    <col min="10381" max="10381" width="4.875" style="202" customWidth="1"/>
    <col min="10382" max="10383" width="0" style="202" hidden="1" customWidth="1"/>
    <col min="10384" max="10384" width="8.75" style="202" customWidth="1"/>
    <col min="10385" max="10385" width="3.875" style="202" customWidth="1"/>
    <col min="10386" max="10386" width="10.625" style="202" customWidth="1"/>
    <col min="10387" max="10400" width="0" style="202" hidden="1" customWidth="1"/>
    <col min="10401" max="16384" width="9" style="202"/>
  </cols>
  <sheetData>
    <row r="1" spans="1:43" ht="21.75" customHeight="1">
      <c r="B1" s="496" t="s">
        <v>1181</v>
      </c>
      <c r="C1" s="496"/>
      <c r="D1" s="496"/>
      <c r="E1" s="496"/>
      <c r="F1" s="496"/>
      <c r="G1" s="496"/>
      <c r="H1" s="496"/>
      <c r="I1" s="496"/>
      <c r="J1" s="496"/>
      <c r="K1" s="496"/>
      <c r="L1" s="496"/>
      <c r="M1" s="496"/>
      <c r="N1" s="495" t="s">
        <v>1180</v>
      </c>
      <c r="O1" s="495"/>
      <c r="P1" s="419"/>
      <c r="Q1" s="419"/>
      <c r="R1" s="419"/>
      <c r="S1" s="662"/>
      <c r="T1" s="323"/>
      <c r="U1" s="336"/>
      <c r="V1" s="336"/>
      <c r="W1" s="336"/>
      <c r="X1" s="336"/>
      <c r="Y1" s="337"/>
      <c r="Z1" s="337"/>
      <c r="AA1" s="337"/>
      <c r="AB1" s="337"/>
      <c r="AC1" s="337"/>
      <c r="AD1" s="338"/>
      <c r="AE1" s="338"/>
      <c r="AF1" s="338"/>
      <c r="AG1" s="338"/>
      <c r="AH1" s="326"/>
      <c r="AI1" s="326"/>
      <c r="AJ1" s="326"/>
      <c r="AK1" s="326"/>
      <c r="AL1" s="326"/>
      <c r="AM1" s="2"/>
      <c r="AN1" s="2"/>
      <c r="AO1" s="2"/>
    </row>
    <row r="2" spans="1:43" s="203" customFormat="1" ht="6" customHeight="1">
      <c r="A2" s="315"/>
      <c r="B2" s="209"/>
      <c r="C2" s="209"/>
      <c r="D2" s="209"/>
      <c r="E2" s="209"/>
      <c r="F2" s="209"/>
      <c r="G2" s="209"/>
      <c r="H2" s="209"/>
      <c r="I2" s="209"/>
      <c r="J2" s="210"/>
      <c r="K2" s="209"/>
      <c r="L2" s="209"/>
      <c r="M2" s="209"/>
      <c r="N2" s="210"/>
      <c r="O2" s="209"/>
      <c r="P2" s="209"/>
      <c r="Q2" s="209"/>
      <c r="R2" s="209"/>
      <c r="S2" s="663"/>
      <c r="T2" s="324"/>
      <c r="U2" s="324"/>
      <c r="V2" s="324"/>
      <c r="W2" s="324"/>
      <c r="X2" s="324"/>
      <c r="Y2" s="337"/>
      <c r="Z2" s="337"/>
      <c r="AA2" s="337"/>
      <c r="AB2" s="337"/>
      <c r="AC2" s="337"/>
      <c r="AD2" s="338"/>
      <c r="AE2" s="338"/>
      <c r="AF2" s="338"/>
      <c r="AG2" s="338"/>
      <c r="AH2" s="337"/>
      <c r="AI2" s="337"/>
      <c r="AJ2" s="337"/>
      <c r="AK2" s="337"/>
      <c r="AL2" s="337"/>
      <c r="AM2" s="2"/>
      <c r="AN2" s="2"/>
      <c r="AO2" s="2"/>
      <c r="AP2" s="2"/>
      <c r="AQ2" s="2"/>
    </row>
    <row r="3" spans="1:43" s="203" customFormat="1" ht="12" customHeight="1">
      <c r="A3" s="315"/>
      <c r="B3" s="510" t="s">
        <v>931</v>
      </c>
      <c r="C3" s="511"/>
      <c r="D3" s="511"/>
      <c r="E3" s="511"/>
      <c r="F3" s="511"/>
      <c r="G3" s="510" t="s">
        <v>898</v>
      </c>
      <c r="H3" s="511"/>
      <c r="I3" s="511"/>
      <c r="J3" s="540"/>
      <c r="K3" s="211"/>
      <c r="L3" s="209"/>
      <c r="M3" s="209"/>
      <c r="N3" s="210"/>
      <c r="O3" s="209"/>
      <c r="P3" s="209"/>
      <c r="Q3" s="209"/>
      <c r="R3" s="209"/>
      <c r="S3" s="663"/>
      <c r="T3" s="324"/>
      <c r="U3" s="339"/>
      <c r="V3" s="339"/>
      <c r="W3" s="339"/>
      <c r="X3" s="339"/>
      <c r="Y3" s="337"/>
      <c r="Z3" s="337"/>
      <c r="AA3" s="337"/>
      <c r="AB3" s="337"/>
      <c r="AC3" s="337"/>
      <c r="AD3" s="338"/>
      <c r="AE3" s="338"/>
      <c r="AF3" s="338"/>
      <c r="AG3" s="338"/>
      <c r="AH3" s="337"/>
      <c r="AI3" s="337"/>
      <c r="AJ3" s="337"/>
      <c r="AK3" s="337"/>
      <c r="AL3" s="337"/>
      <c r="AM3" s="297"/>
      <c r="AN3" s="297"/>
      <c r="AO3" s="297"/>
      <c r="AP3" s="297"/>
      <c r="AQ3" s="297"/>
    </row>
    <row r="4" spans="1:43" s="203" customFormat="1" ht="17.25" customHeight="1">
      <c r="A4" s="315"/>
      <c r="B4" s="505" t="s">
        <v>1189</v>
      </c>
      <c r="C4" s="506"/>
      <c r="D4" s="506"/>
      <c r="E4" s="507"/>
      <c r="F4" s="401" t="s">
        <v>4</v>
      </c>
      <c r="G4" s="541" t="s">
        <v>1131</v>
      </c>
      <c r="H4" s="542"/>
      <c r="I4" s="542"/>
      <c r="J4" s="543"/>
      <c r="K4" s="402"/>
      <c r="L4" s="508" t="s">
        <v>1033</v>
      </c>
      <c r="M4" s="509"/>
      <c r="N4" s="498" t="s">
        <v>1195</v>
      </c>
      <c r="O4" s="499"/>
      <c r="P4" s="499"/>
      <c r="Q4" s="499"/>
      <c r="R4" s="500"/>
      <c r="S4" s="663"/>
      <c r="T4" s="324"/>
      <c r="U4" s="339"/>
      <c r="V4" s="339"/>
      <c r="W4" s="339"/>
      <c r="X4" s="339"/>
      <c r="Y4" s="337"/>
      <c r="Z4" s="337"/>
      <c r="AA4" s="337"/>
      <c r="AB4" s="337"/>
      <c r="AC4" s="337"/>
      <c r="AD4" s="338"/>
      <c r="AE4" s="338"/>
      <c r="AF4" s="338"/>
      <c r="AG4" s="338"/>
      <c r="AH4" s="337"/>
      <c r="AI4" s="337"/>
      <c r="AJ4" s="337"/>
      <c r="AK4" s="337"/>
      <c r="AL4" s="337"/>
      <c r="AM4" s="296"/>
      <c r="AN4" s="296"/>
      <c r="AO4" s="296"/>
      <c r="AP4" s="296"/>
      <c r="AQ4" s="296"/>
    </row>
    <row r="5" spans="1:43" s="203" customFormat="1" ht="12" customHeight="1">
      <c r="A5" s="315"/>
      <c r="B5" s="547" t="s">
        <v>914</v>
      </c>
      <c r="C5" s="548"/>
      <c r="D5" s="549"/>
      <c r="E5" s="501" t="s">
        <v>1</v>
      </c>
      <c r="F5" s="501"/>
      <c r="G5" s="501"/>
      <c r="H5" s="501" t="s">
        <v>31</v>
      </c>
      <c r="I5" s="501"/>
      <c r="J5" s="503"/>
      <c r="K5" s="402"/>
      <c r="L5" s="402"/>
      <c r="M5" s="402"/>
      <c r="N5" s="402"/>
      <c r="O5" s="402"/>
      <c r="P5" s="402"/>
      <c r="Q5" s="402"/>
      <c r="R5" s="402"/>
      <c r="S5" s="663"/>
      <c r="T5" s="324"/>
      <c r="U5" s="339"/>
      <c r="V5" s="339"/>
      <c r="W5" s="339"/>
      <c r="X5" s="339"/>
      <c r="Y5" s="337"/>
      <c r="Z5" s="337"/>
      <c r="AA5" s="337"/>
      <c r="AB5" s="337"/>
      <c r="AC5" s="337"/>
      <c r="AD5" s="338"/>
      <c r="AE5" s="338"/>
      <c r="AF5" s="338"/>
      <c r="AG5" s="338"/>
      <c r="AH5" s="337"/>
      <c r="AI5" s="337"/>
      <c r="AJ5" s="337"/>
      <c r="AK5" s="337"/>
      <c r="AL5" s="337"/>
      <c r="AM5" s="296"/>
      <c r="AN5" s="296"/>
      <c r="AO5" s="296"/>
      <c r="AP5" s="296"/>
      <c r="AQ5" s="296"/>
    </row>
    <row r="6" spans="1:43" s="203" customFormat="1" ht="17.25" customHeight="1">
      <c r="A6" s="315"/>
      <c r="B6" s="544" t="str">
        <f>IFERROR(INDEX($AN$10:$AQ$814,MATCH(B4,$AP$10:$AP$814,0),1),"")</f>
        <v>道北</v>
      </c>
      <c r="C6" s="545"/>
      <c r="D6" s="546"/>
      <c r="E6" s="502" t="str">
        <f>IFERROR(INDEX($AN$10:$AQ$814,MATCH(B4,$AP$10:$AP$814,0),2),"")</f>
        <v>旭川</v>
      </c>
      <c r="F6" s="502"/>
      <c r="G6" s="502"/>
      <c r="H6" s="502" t="s">
        <v>1132</v>
      </c>
      <c r="I6" s="502"/>
      <c r="J6" s="504"/>
      <c r="K6" s="402"/>
      <c r="L6" s="555" t="s">
        <v>1081</v>
      </c>
      <c r="M6" s="555"/>
      <c r="N6" s="555"/>
      <c r="O6" s="497" t="s">
        <v>1133</v>
      </c>
      <c r="P6" s="497"/>
      <c r="Q6" s="497"/>
      <c r="R6" s="497"/>
      <c r="S6" s="663"/>
      <c r="T6" s="324"/>
      <c r="U6" s="339"/>
      <c r="V6" s="339"/>
      <c r="W6" s="339"/>
      <c r="X6" s="339"/>
      <c r="Y6" s="337"/>
      <c r="Z6" s="337"/>
      <c r="AA6" s="337"/>
      <c r="AB6" s="337"/>
      <c r="AC6" s="337"/>
      <c r="AD6" s="338"/>
      <c r="AE6" s="338"/>
      <c r="AF6" s="338"/>
      <c r="AG6" s="338"/>
      <c r="AH6" s="337"/>
      <c r="AI6" s="337"/>
      <c r="AJ6" s="337"/>
      <c r="AK6" s="337"/>
      <c r="AL6" s="337"/>
      <c r="AM6" s="296"/>
      <c r="AN6" s="296"/>
      <c r="AO6" s="296"/>
      <c r="AP6" s="296"/>
      <c r="AQ6" s="296"/>
    </row>
    <row r="7" spans="1:43" s="203" customFormat="1" ht="3.95" customHeight="1">
      <c r="A7" s="315"/>
      <c r="B7" s="209"/>
      <c r="C7" s="212"/>
      <c r="D7" s="212"/>
      <c r="E7" s="213"/>
      <c r="F7" s="213"/>
      <c r="G7" s="214"/>
      <c r="H7" s="212"/>
      <c r="I7" s="209"/>
      <c r="J7" s="210"/>
      <c r="K7" s="209"/>
      <c r="L7" s="209"/>
      <c r="M7" s="209"/>
      <c r="N7" s="210"/>
      <c r="O7" s="209"/>
      <c r="P7" s="209"/>
      <c r="Q7" s="209"/>
      <c r="R7" s="209"/>
      <c r="S7" s="663"/>
      <c r="T7" s="324"/>
      <c r="U7" s="324"/>
      <c r="V7" s="324"/>
      <c r="W7" s="324"/>
      <c r="X7" s="324"/>
      <c r="Y7" s="337"/>
      <c r="Z7" s="337"/>
      <c r="AA7" s="337"/>
      <c r="AB7" s="337"/>
      <c r="AC7" s="337"/>
      <c r="AD7" s="338"/>
      <c r="AE7" s="338"/>
      <c r="AF7" s="338"/>
      <c r="AG7" s="338"/>
      <c r="AH7" s="337"/>
      <c r="AI7" s="337"/>
      <c r="AJ7" s="337"/>
      <c r="AK7" s="337"/>
      <c r="AL7" s="337"/>
      <c r="AM7" s="2"/>
      <c r="AN7" s="2"/>
      <c r="AO7" s="2"/>
      <c r="AP7" s="2"/>
      <c r="AQ7" s="2"/>
    </row>
    <row r="8" spans="1:43" s="203" customFormat="1" ht="17.25">
      <c r="A8" s="315"/>
      <c r="B8" s="215" t="s">
        <v>30</v>
      </c>
      <c r="C8" s="209"/>
      <c r="D8" s="209"/>
      <c r="E8" s="209"/>
      <c r="F8" s="209"/>
      <c r="G8" s="209"/>
      <c r="H8" s="209"/>
      <c r="I8" s="209"/>
      <c r="J8" s="210"/>
      <c r="K8" s="209"/>
      <c r="L8" s="209"/>
      <c r="M8" s="209"/>
      <c r="N8" s="210"/>
      <c r="O8" s="209"/>
      <c r="P8" s="209"/>
      <c r="Q8" s="209"/>
      <c r="R8" s="209"/>
      <c r="S8" s="663"/>
      <c r="T8" s="324"/>
      <c r="U8" s="324"/>
      <c r="V8" s="324"/>
      <c r="W8" s="324"/>
      <c r="X8" s="324"/>
      <c r="Y8" s="340"/>
      <c r="Z8" s="341" t="s">
        <v>1040</v>
      </c>
      <c r="AA8" s="337"/>
      <c r="AB8" s="340" t="s">
        <v>1041</v>
      </c>
      <c r="AC8" s="342"/>
      <c r="AD8" s="338"/>
      <c r="AE8" s="343" t="s">
        <v>1042</v>
      </c>
      <c r="AF8" s="338"/>
      <c r="AG8" s="343" t="s">
        <v>1043</v>
      </c>
      <c r="AH8" s="337"/>
      <c r="AI8" s="344" t="s">
        <v>1034</v>
      </c>
      <c r="AJ8" s="337"/>
      <c r="AK8" s="337"/>
      <c r="AL8" s="337"/>
      <c r="AM8" s="298" t="s">
        <v>934</v>
      </c>
      <c r="AN8" s="299" t="s">
        <v>914</v>
      </c>
      <c r="AO8" s="299" t="s">
        <v>1</v>
      </c>
      <c r="AP8" s="299" t="s">
        <v>935</v>
      </c>
      <c r="AQ8" s="300" t="s">
        <v>936</v>
      </c>
    </row>
    <row r="9" spans="1:43" ht="12" customHeight="1" thickBot="1">
      <c r="B9" s="250" t="s">
        <v>1080</v>
      </c>
      <c r="C9" s="252" t="s">
        <v>1093</v>
      </c>
      <c r="D9" s="252" t="s">
        <v>1092</v>
      </c>
      <c r="E9" s="250" t="s">
        <v>1097</v>
      </c>
      <c r="F9" s="287" t="s">
        <v>1096</v>
      </c>
      <c r="G9" s="284" t="s">
        <v>1070</v>
      </c>
      <c r="H9" s="251" t="s">
        <v>1035</v>
      </c>
      <c r="I9" s="251" t="s">
        <v>1036</v>
      </c>
      <c r="J9" s="250" t="s">
        <v>76</v>
      </c>
      <c r="K9" s="252" t="s">
        <v>1037</v>
      </c>
      <c r="L9" s="255" t="s">
        <v>1038</v>
      </c>
      <c r="M9" s="253" t="s">
        <v>1067</v>
      </c>
      <c r="N9" s="254" t="s">
        <v>77</v>
      </c>
      <c r="O9" s="252" t="s">
        <v>6</v>
      </c>
      <c r="P9" s="255" t="s">
        <v>1038</v>
      </c>
      <c r="Q9" s="253" t="s">
        <v>1067</v>
      </c>
      <c r="R9" s="256" t="s">
        <v>1039</v>
      </c>
      <c r="S9" s="670" t="s">
        <v>1197</v>
      </c>
      <c r="T9" s="324"/>
      <c r="U9" s="324"/>
      <c r="V9" s="324"/>
      <c r="W9" s="324"/>
      <c r="X9" s="345"/>
      <c r="Y9" s="346"/>
      <c r="Z9" s="347"/>
      <c r="AA9" s="337"/>
      <c r="AB9" s="348"/>
      <c r="AC9" s="349"/>
      <c r="AD9" s="338"/>
      <c r="AE9" s="350">
        <v>1</v>
      </c>
      <c r="AF9" s="338"/>
      <c r="AG9" s="350"/>
      <c r="AH9" s="326"/>
      <c r="AI9" s="351"/>
      <c r="AJ9" s="326"/>
      <c r="AK9" s="326"/>
      <c r="AL9" s="337"/>
      <c r="AM9" s="301"/>
      <c r="AN9" s="302"/>
      <c r="AO9" s="302"/>
      <c r="AP9" s="302"/>
      <c r="AQ9" s="303"/>
    </row>
    <row r="10" spans="1:43" ht="12" customHeight="1" thickTop="1" thickBot="1">
      <c r="B10" s="257">
        <v>0</v>
      </c>
      <c r="C10" s="258" t="s">
        <v>995</v>
      </c>
      <c r="D10" s="260" t="s">
        <v>1094</v>
      </c>
      <c r="E10" s="259" t="s">
        <v>996</v>
      </c>
      <c r="F10" s="288" t="s">
        <v>1095</v>
      </c>
      <c r="G10" s="285">
        <v>1</v>
      </c>
      <c r="H10" s="258">
        <v>2009</v>
      </c>
      <c r="I10" s="258">
        <v>505</v>
      </c>
      <c r="J10" s="259" t="s">
        <v>1044</v>
      </c>
      <c r="K10" s="260">
        <v>12.81</v>
      </c>
      <c r="L10" s="263">
        <v>-0.5</v>
      </c>
      <c r="M10" s="261" t="s">
        <v>1045</v>
      </c>
      <c r="N10" s="262" t="s">
        <v>1046</v>
      </c>
      <c r="O10" s="258" t="s">
        <v>1090</v>
      </c>
      <c r="P10" s="263" t="s">
        <v>1047</v>
      </c>
      <c r="Q10" s="261" t="s">
        <v>1045</v>
      </c>
      <c r="R10" s="264" t="s">
        <v>1049</v>
      </c>
      <c r="S10" s="671" t="s">
        <v>1196</v>
      </c>
      <c r="T10" s="324"/>
      <c r="U10" s="352" t="s">
        <v>1083</v>
      </c>
      <c r="V10" s="412" t="s">
        <v>1084</v>
      </c>
      <c r="W10" s="353" t="s">
        <v>1137</v>
      </c>
      <c r="X10" s="354"/>
      <c r="Y10" s="346" t="s">
        <v>1050</v>
      </c>
      <c r="Z10" s="347" t="s">
        <v>1064</v>
      </c>
      <c r="AA10" s="337"/>
      <c r="AB10" s="355">
        <v>48</v>
      </c>
      <c r="AC10" s="356" t="s">
        <v>85</v>
      </c>
      <c r="AD10" s="338"/>
      <c r="AE10" s="357">
        <v>2</v>
      </c>
      <c r="AF10" s="338"/>
      <c r="AG10" s="357" t="s">
        <v>1049</v>
      </c>
      <c r="AH10" s="326"/>
      <c r="AI10" s="358" t="s">
        <v>10</v>
      </c>
      <c r="AJ10" s="326">
        <v>1</v>
      </c>
      <c r="AK10" s="326"/>
      <c r="AL10" s="337"/>
      <c r="AM10" s="304">
        <v>1</v>
      </c>
      <c r="AN10" s="93" t="s">
        <v>84</v>
      </c>
      <c r="AO10" s="93" t="s">
        <v>84</v>
      </c>
      <c r="AP10" s="93" t="s">
        <v>240</v>
      </c>
      <c r="AQ10" s="305">
        <v>100</v>
      </c>
    </row>
    <row r="11" spans="1:43" ht="17.100000000000001" customHeight="1" thickTop="1">
      <c r="A11" s="318">
        <f>IF(C11="","",COUNTA($C$11:C11))</f>
        <v>1</v>
      </c>
      <c r="B11" s="223">
        <v>1</v>
      </c>
      <c r="C11" s="224" t="s">
        <v>1098</v>
      </c>
      <c r="D11" s="280" t="s">
        <v>1099</v>
      </c>
      <c r="E11" s="282" t="s">
        <v>1100</v>
      </c>
      <c r="F11" s="289" t="s">
        <v>1101</v>
      </c>
      <c r="G11" s="286" t="s">
        <v>1071</v>
      </c>
      <c r="H11" s="279">
        <v>2008</v>
      </c>
      <c r="I11" s="279">
        <v>502</v>
      </c>
      <c r="J11" s="226" t="s">
        <v>1050</v>
      </c>
      <c r="K11" s="227" t="s">
        <v>1135</v>
      </c>
      <c r="L11" s="229">
        <v>0.5</v>
      </c>
      <c r="M11" s="292" t="s">
        <v>9</v>
      </c>
      <c r="N11" s="226" t="s">
        <v>1069</v>
      </c>
      <c r="O11" s="228" t="s">
        <v>1136</v>
      </c>
      <c r="P11" s="229">
        <v>-2.1</v>
      </c>
      <c r="Q11" s="292" t="s">
        <v>9</v>
      </c>
      <c r="R11" s="230" t="s">
        <v>191</v>
      </c>
      <c r="S11" s="667" t="s">
        <v>1079</v>
      </c>
      <c r="T11" s="324"/>
      <c r="U11" s="359" t="str">
        <f>IF(J11="","",VLOOKUP(J11,$Y$9:$Z$25,2,))</f>
        <v>中学1年男子100m</v>
      </c>
      <c r="V11" s="413" t="str">
        <f t="shared" ref="V11" si="0">IF(N11="","",VLOOKUP(N11,$Y$9:$Z$25,2,))</f>
        <v>中学男子砲丸投(5.000kg)</v>
      </c>
      <c r="W11" s="360" t="str">
        <f>IF(R11="","","中学男子4X100mR")</f>
        <v>中学男子4X100mR</v>
      </c>
      <c r="X11" s="361"/>
      <c r="Y11" s="346" t="s">
        <v>1053</v>
      </c>
      <c r="Z11" s="347" t="s">
        <v>1065</v>
      </c>
      <c r="AA11" s="337"/>
      <c r="AB11" s="355">
        <v>49</v>
      </c>
      <c r="AC11" s="356" t="s">
        <v>89</v>
      </c>
      <c r="AD11" s="338"/>
      <c r="AE11" s="357">
        <v>3</v>
      </c>
      <c r="AF11" s="338"/>
      <c r="AG11" s="357"/>
      <c r="AH11" s="326"/>
      <c r="AI11" s="358" t="s">
        <v>11</v>
      </c>
      <c r="AJ11" s="326">
        <v>2</v>
      </c>
      <c r="AK11" s="362" t="s">
        <v>1045</v>
      </c>
      <c r="AL11" s="337"/>
      <c r="AM11" s="304">
        <v>1</v>
      </c>
      <c r="AN11" s="93" t="s">
        <v>84</v>
      </c>
      <c r="AO11" s="93" t="s">
        <v>84</v>
      </c>
      <c r="AP11" s="93" t="s">
        <v>241</v>
      </c>
      <c r="AQ11" s="305">
        <v>101</v>
      </c>
    </row>
    <row r="12" spans="1:43" ht="17.100000000000001" customHeight="1">
      <c r="A12" s="318">
        <f>IF(C12="","",COUNTA($C$11:C12))</f>
        <v>2</v>
      </c>
      <c r="B12" s="231">
        <v>2</v>
      </c>
      <c r="C12" s="225" t="s">
        <v>1098</v>
      </c>
      <c r="D12" s="281"/>
      <c r="E12" s="283"/>
      <c r="F12" s="289"/>
      <c r="G12" s="286">
        <v>2</v>
      </c>
      <c r="H12" s="279">
        <v>2008</v>
      </c>
      <c r="I12" s="279">
        <v>513</v>
      </c>
      <c r="J12" s="226" t="s">
        <v>1050</v>
      </c>
      <c r="K12" s="227" t="s">
        <v>1052</v>
      </c>
      <c r="L12" s="229"/>
      <c r="M12" s="293"/>
      <c r="N12" s="226"/>
      <c r="O12" s="228"/>
      <c r="P12" s="232"/>
      <c r="Q12" s="293"/>
      <c r="R12" s="233"/>
      <c r="S12" s="668" t="s">
        <v>1068</v>
      </c>
      <c r="T12" s="325"/>
      <c r="U12" s="359" t="str">
        <f t="shared" ref="U12:U25" si="1">IF(J12="","",VLOOKUP(J12,$Y$9:$Z$25,2,))</f>
        <v>中学1年男子100m</v>
      </c>
      <c r="V12" s="413" t="str">
        <f t="shared" ref="V12:V25" si="2">IF(N12="","",VLOOKUP(N12,$Y$9:$Z$25,2,))</f>
        <v/>
      </c>
      <c r="W12" s="360" t="str">
        <f t="shared" ref="W12:W25" si="3">IF(R12="","","中学男子4X100mR")</f>
        <v/>
      </c>
      <c r="X12" s="361"/>
      <c r="Y12" s="346" t="s">
        <v>1056</v>
      </c>
      <c r="Z12" s="347" t="s">
        <v>1066</v>
      </c>
      <c r="AA12" s="337"/>
      <c r="AB12" s="355">
        <v>50</v>
      </c>
      <c r="AC12" s="356" t="s">
        <v>471</v>
      </c>
      <c r="AD12" s="338"/>
      <c r="AE12" s="357" t="s">
        <v>95</v>
      </c>
      <c r="AF12" s="338"/>
      <c r="AG12" s="357"/>
      <c r="AH12" s="326"/>
      <c r="AI12" s="358" t="s">
        <v>12</v>
      </c>
      <c r="AJ12" s="326">
        <v>3</v>
      </c>
      <c r="AK12" s="362" t="s">
        <v>1048</v>
      </c>
      <c r="AL12" s="337"/>
      <c r="AM12" s="304">
        <v>1</v>
      </c>
      <c r="AN12" s="93" t="s">
        <v>84</v>
      </c>
      <c r="AO12" s="93" t="s">
        <v>84</v>
      </c>
      <c r="AP12" s="93" t="s">
        <v>242</v>
      </c>
      <c r="AQ12" s="305">
        <v>102</v>
      </c>
    </row>
    <row r="13" spans="1:43" ht="17.100000000000001" customHeight="1">
      <c r="A13" s="318">
        <f>IF(C13="","",COUNTA($C$11:C13))</f>
        <v>3</v>
      </c>
      <c r="B13" s="231">
        <v>3</v>
      </c>
      <c r="C13" s="224" t="s">
        <v>1098</v>
      </c>
      <c r="D13" s="280"/>
      <c r="E13" s="282"/>
      <c r="F13" s="289"/>
      <c r="G13" s="286">
        <v>2</v>
      </c>
      <c r="H13" s="279">
        <v>2008</v>
      </c>
      <c r="I13" s="279">
        <v>619</v>
      </c>
      <c r="J13" s="226" t="s">
        <v>1058</v>
      </c>
      <c r="K13" s="227" t="s">
        <v>1055</v>
      </c>
      <c r="L13" s="229">
        <v>0</v>
      </c>
      <c r="M13" s="293" t="s">
        <v>1045</v>
      </c>
      <c r="N13" s="226" t="s">
        <v>1051</v>
      </c>
      <c r="O13" s="228"/>
      <c r="P13" s="229"/>
      <c r="Q13" s="293" t="s">
        <v>1045</v>
      </c>
      <c r="R13" s="234" t="s">
        <v>191</v>
      </c>
      <c r="S13" s="668"/>
      <c r="T13" s="325"/>
      <c r="U13" s="359" t="str">
        <f t="shared" si="1"/>
        <v>中学男子200m</v>
      </c>
      <c r="V13" s="413" t="str">
        <f t="shared" si="2"/>
        <v>中学男子800m</v>
      </c>
      <c r="W13" s="360" t="str">
        <f t="shared" si="3"/>
        <v>中学男子4X100mR</v>
      </c>
      <c r="X13" s="361"/>
      <c r="Y13" s="346" t="s">
        <v>1058</v>
      </c>
      <c r="Z13" s="347" t="s">
        <v>938</v>
      </c>
      <c r="AA13" s="337"/>
      <c r="AB13" s="355">
        <v>51</v>
      </c>
      <c r="AC13" s="356" t="s">
        <v>1059</v>
      </c>
      <c r="AD13" s="338"/>
      <c r="AE13" s="357" t="s">
        <v>98</v>
      </c>
      <c r="AF13" s="338"/>
      <c r="AG13" s="363"/>
      <c r="AH13" s="326"/>
      <c r="AI13" s="358" t="s">
        <v>13</v>
      </c>
      <c r="AJ13" s="326">
        <v>4</v>
      </c>
      <c r="AK13" s="326"/>
      <c r="AL13" s="337"/>
      <c r="AM13" s="304">
        <v>1</v>
      </c>
      <c r="AN13" s="93" t="s">
        <v>84</v>
      </c>
      <c r="AO13" s="93" t="s">
        <v>84</v>
      </c>
      <c r="AP13" s="93" t="s">
        <v>243</v>
      </c>
      <c r="AQ13" s="305">
        <v>103</v>
      </c>
    </row>
    <row r="14" spans="1:43" ht="17.100000000000001" customHeight="1">
      <c r="A14" s="318">
        <f>IF(C14="","",COUNTA($C$11:C14))</f>
        <v>4</v>
      </c>
      <c r="B14" s="231">
        <v>4</v>
      </c>
      <c r="C14" s="224" t="s">
        <v>1098</v>
      </c>
      <c r="D14" s="280"/>
      <c r="E14" s="282"/>
      <c r="F14" s="289"/>
      <c r="G14" s="286">
        <v>2</v>
      </c>
      <c r="H14" s="279">
        <v>2009</v>
      </c>
      <c r="I14" s="279">
        <v>211</v>
      </c>
      <c r="J14" s="226" t="s">
        <v>1054</v>
      </c>
      <c r="K14" s="227" t="s">
        <v>1119</v>
      </c>
      <c r="L14" s="229">
        <v>-0.2</v>
      </c>
      <c r="M14" s="293" t="s">
        <v>1045</v>
      </c>
      <c r="N14" s="226" t="s">
        <v>1057</v>
      </c>
      <c r="O14" s="228" t="s">
        <v>1091</v>
      </c>
      <c r="P14" s="229"/>
      <c r="Q14" s="293" t="s">
        <v>1045</v>
      </c>
      <c r="R14" s="234"/>
      <c r="S14" s="668"/>
      <c r="T14" s="325"/>
      <c r="U14" s="359" t="str">
        <f t="shared" si="1"/>
        <v>中学男子走幅跳</v>
      </c>
      <c r="V14" s="413" t="str">
        <f t="shared" si="2"/>
        <v>中学男子走高跳</v>
      </c>
      <c r="W14" s="360" t="str">
        <f t="shared" si="3"/>
        <v/>
      </c>
      <c r="X14" s="361"/>
      <c r="Y14" s="346" t="s">
        <v>1060</v>
      </c>
      <c r="Z14" s="347" t="s">
        <v>939</v>
      </c>
      <c r="AA14" s="337"/>
      <c r="AB14" s="355">
        <v>52</v>
      </c>
      <c r="AC14" s="356" t="s">
        <v>84</v>
      </c>
      <c r="AD14" s="338"/>
      <c r="AE14" s="363" t="s">
        <v>1072</v>
      </c>
      <c r="AF14" s="338"/>
      <c r="AG14" s="338"/>
      <c r="AH14" s="326"/>
      <c r="AI14" s="358" t="s">
        <v>14</v>
      </c>
      <c r="AJ14" s="326">
        <v>5</v>
      </c>
      <c r="AK14" s="326"/>
      <c r="AL14" s="337"/>
      <c r="AM14" s="304">
        <v>1</v>
      </c>
      <c r="AN14" s="93" t="s">
        <v>84</v>
      </c>
      <c r="AO14" s="93" t="s">
        <v>84</v>
      </c>
      <c r="AP14" s="93" t="s">
        <v>244</v>
      </c>
      <c r="AQ14" s="305">
        <v>104</v>
      </c>
    </row>
    <row r="15" spans="1:43" ht="17.100000000000001" customHeight="1">
      <c r="A15" s="318">
        <f>IF(C15="","",COUNTA($C$11:C15))</f>
        <v>5</v>
      </c>
      <c r="B15" s="231">
        <v>5</v>
      </c>
      <c r="C15" s="224" t="s">
        <v>1098</v>
      </c>
      <c r="D15" s="280"/>
      <c r="E15" s="282"/>
      <c r="F15" s="289"/>
      <c r="G15" s="286">
        <v>1</v>
      </c>
      <c r="H15" s="279">
        <v>2009</v>
      </c>
      <c r="I15" s="279">
        <v>805</v>
      </c>
      <c r="J15" s="226" t="s">
        <v>1053</v>
      </c>
      <c r="K15" s="227"/>
      <c r="L15" s="229"/>
      <c r="M15" s="293"/>
      <c r="N15" s="226"/>
      <c r="O15" s="228"/>
      <c r="P15" s="229"/>
      <c r="Q15" s="293"/>
      <c r="R15" s="234" t="s">
        <v>191</v>
      </c>
      <c r="S15" s="668"/>
      <c r="T15" s="325"/>
      <c r="U15" s="359" t="str">
        <f t="shared" si="1"/>
        <v>中学1年男子100mH</v>
      </c>
      <c r="V15" s="413" t="str">
        <f t="shared" si="2"/>
        <v/>
      </c>
      <c r="W15" s="360" t="str">
        <f t="shared" si="3"/>
        <v>中学男子4X100mR</v>
      </c>
      <c r="X15" s="361"/>
      <c r="Y15" s="346" t="s">
        <v>1051</v>
      </c>
      <c r="Z15" s="347" t="s">
        <v>940</v>
      </c>
      <c r="AA15" s="337"/>
      <c r="AB15" s="355">
        <v>53</v>
      </c>
      <c r="AC15" s="356" t="s">
        <v>87</v>
      </c>
      <c r="AD15" s="338"/>
      <c r="AE15" s="338"/>
      <c r="AF15" s="338"/>
      <c r="AG15" s="338"/>
      <c r="AH15" s="326"/>
      <c r="AI15" s="358" t="s">
        <v>15</v>
      </c>
      <c r="AJ15" s="326">
        <v>6</v>
      </c>
      <c r="AK15" s="326"/>
      <c r="AL15" s="326"/>
      <c r="AM15" s="304">
        <v>1</v>
      </c>
      <c r="AN15" s="93" t="s">
        <v>84</v>
      </c>
      <c r="AO15" s="93" t="s">
        <v>84</v>
      </c>
      <c r="AP15" s="93" t="s">
        <v>245</v>
      </c>
      <c r="AQ15" s="305">
        <v>105</v>
      </c>
    </row>
    <row r="16" spans="1:43" ht="17.100000000000001" customHeight="1">
      <c r="A16" s="318">
        <f>IF(C16="","",COUNTA($C$11:C16))</f>
        <v>6</v>
      </c>
      <c r="B16" s="231">
        <v>6</v>
      </c>
      <c r="C16" s="224" t="s">
        <v>1098</v>
      </c>
      <c r="D16" s="280"/>
      <c r="E16" s="282"/>
      <c r="F16" s="289"/>
      <c r="G16" s="286">
        <v>1</v>
      </c>
      <c r="H16" s="279">
        <v>2010</v>
      </c>
      <c r="I16" s="279">
        <v>323</v>
      </c>
      <c r="J16" s="226"/>
      <c r="K16" s="227"/>
      <c r="L16" s="229"/>
      <c r="M16" s="293"/>
      <c r="N16" s="235"/>
      <c r="O16" s="236"/>
      <c r="P16" s="232"/>
      <c r="Q16" s="293"/>
      <c r="R16" s="234" t="s">
        <v>191</v>
      </c>
      <c r="S16" s="668"/>
      <c r="T16" s="325"/>
      <c r="U16" s="359" t="str">
        <f t="shared" si="1"/>
        <v/>
      </c>
      <c r="V16" s="413" t="str">
        <f t="shared" si="2"/>
        <v/>
      </c>
      <c r="W16" s="360" t="str">
        <f t="shared" si="3"/>
        <v>中学男子4X100mR</v>
      </c>
      <c r="X16" s="361"/>
      <c r="Y16" s="346" t="s">
        <v>1061</v>
      </c>
      <c r="Z16" s="347" t="s">
        <v>941</v>
      </c>
      <c r="AA16" s="337"/>
      <c r="AB16" s="355">
        <v>54</v>
      </c>
      <c r="AC16" s="356" t="s">
        <v>99</v>
      </c>
      <c r="AD16" s="338"/>
      <c r="AE16" s="338"/>
      <c r="AF16" s="338"/>
      <c r="AG16" s="338"/>
      <c r="AH16" s="326"/>
      <c r="AI16" s="358" t="s">
        <v>16</v>
      </c>
      <c r="AJ16" s="326">
        <v>7</v>
      </c>
      <c r="AK16" s="326"/>
      <c r="AL16" s="326"/>
      <c r="AM16" s="304">
        <v>1</v>
      </c>
      <c r="AN16" s="93" t="s">
        <v>84</v>
      </c>
      <c r="AO16" s="93" t="s">
        <v>84</v>
      </c>
      <c r="AP16" s="93" t="s">
        <v>246</v>
      </c>
      <c r="AQ16" s="305">
        <v>106</v>
      </c>
    </row>
    <row r="17" spans="1:43" ht="17.100000000000001" customHeight="1">
      <c r="A17" s="318">
        <f>IF(C17="","",COUNTA($C$11:C17))</f>
        <v>7</v>
      </c>
      <c r="B17" s="231">
        <v>7</v>
      </c>
      <c r="C17" s="224" t="s">
        <v>1098</v>
      </c>
      <c r="D17" s="280"/>
      <c r="E17" s="282"/>
      <c r="F17" s="289"/>
      <c r="G17" s="286">
        <v>1</v>
      </c>
      <c r="H17" s="279">
        <v>2009</v>
      </c>
      <c r="I17" s="279">
        <v>1028</v>
      </c>
      <c r="J17" s="226"/>
      <c r="K17" s="227"/>
      <c r="L17" s="229"/>
      <c r="M17" s="293"/>
      <c r="N17" s="235"/>
      <c r="O17" s="236"/>
      <c r="P17" s="229"/>
      <c r="Q17" s="293"/>
      <c r="R17" s="234" t="s">
        <v>191</v>
      </c>
      <c r="S17" s="668"/>
      <c r="T17" s="325"/>
      <c r="U17" s="359" t="str">
        <f t="shared" si="1"/>
        <v/>
      </c>
      <c r="V17" s="413" t="str">
        <f t="shared" si="2"/>
        <v/>
      </c>
      <c r="W17" s="360" t="str">
        <f t="shared" si="3"/>
        <v>中学男子4X100mR</v>
      </c>
      <c r="X17" s="361"/>
      <c r="Y17" s="346" t="s">
        <v>1062</v>
      </c>
      <c r="Z17" s="347" t="s">
        <v>942</v>
      </c>
      <c r="AA17" s="337"/>
      <c r="AB17" s="355">
        <v>55</v>
      </c>
      <c r="AC17" s="356" t="s">
        <v>1063</v>
      </c>
      <c r="AD17" s="338"/>
      <c r="AE17" s="338"/>
      <c r="AF17" s="338"/>
      <c r="AG17" s="338"/>
      <c r="AH17" s="326"/>
      <c r="AI17" s="358" t="s">
        <v>900</v>
      </c>
      <c r="AJ17" s="326">
        <v>8</v>
      </c>
      <c r="AK17" s="326"/>
      <c r="AL17" s="326"/>
      <c r="AM17" s="304">
        <v>1</v>
      </c>
      <c r="AN17" s="93" t="s">
        <v>84</v>
      </c>
      <c r="AO17" s="93" t="s">
        <v>84</v>
      </c>
      <c r="AP17" s="93" t="s">
        <v>247</v>
      </c>
      <c r="AQ17" s="305">
        <v>107</v>
      </c>
    </row>
    <row r="18" spans="1:43" ht="17.100000000000001" customHeight="1">
      <c r="A18" s="318">
        <f>IF(C18="","",COUNTA($C$11:C18))</f>
        <v>8</v>
      </c>
      <c r="B18" s="231">
        <v>8</v>
      </c>
      <c r="C18" s="224" t="s">
        <v>1098</v>
      </c>
      <c r="D18" s="280"/>
      <c r="E18" s="282"/>
      <c r="F18" s="289"/>
      <c r="G18" s="286">
        <v>1</v>
      </c>
      <c r="H18" s="279">
        <v>2010</v>
      </c>
      <c r="I18" s="279">
        <v>125</v>
      </c>
      <c r="J18" s="226" t="s">
        <v>1058</v>
      </c>
      <c r="K18" s="227"/>
      <c r="L18" s="229"/>
      <c r="M18" s="293"/>
      <c r="N18" s="226"/>
      <c r="O18" s="228"/>
      <c r="P18" s="232"/>
      <c r="Q18" s="293"/>
      <c r="R18" s="234" t="s">
        <v>191</v>
      </c>
      <c r="S18" s="668"/>
      <c r="T18" s="325"/>
      <c r="U18" s="359" t="str">
        <f t="shared" si="1"/>
        <v>中学男子200m</v>
      </c>
      <c r="V18" s="413" t="str">
        <f t="shared" si="2"/>
        <v/>
      </c>
      <c r="W18" s="360" t="str">
        <f t="shared" si="3"/>
        <v>中学男子4X100mR</v>
      </c>
      <c r="X18" s="361"/>
      <c r="Y18" s="346" t="s">
        <v>1068</v>
      </c>
      <c r="Z18" s="347" t="s">
        <v>943</v>
      </c>
      <c r="AA18" s="337"/>
      <c r="AB18" s="355">
        <v>56</v>
      </c>
      <c r="AC18" s="356" t="s">
        <v>93</v>
      </c>
      <c r="AD18" s="338"/>
      <c r="AE18" s="338"/>
      <c r="AF18" s="338"/>
      <c r="AG18" s="338"/>
      <c r="AH18" s="326"/>
      <c r="AI18" s="358" t="s">
        <v>901</v>
      </c>
      <c r="AJ18" s="326">
        <v>9</v>
      </c>
      <c r="AK18" s="326"/>
      <c r="AL18" s="326"/>
      <c r="AM18" s="304">
        <v>1</v>
      </c>
      <c r="AN18" s="93" t="s">
        <v>84</v>
      </c>
      <c r="AO18" s="93" t="s">
        <v>84</v>
      </c>
      <c r="AP18" s="93" t="s">
        <v>248</v>
      </c>
      <c r="AQ18" s="305">
        <v>108</v>
      </c>
    </row>
    <row r="19" spans="1:43" ht="17.100000000000001" customHeight="1">
      <c r="A19" s="318" t="str">
        <f>IF(C19="","",COUNTA($C$11:C19))</f>
        <v/>
      </c>
      <c r="B19" s="231">
        <v>9</v>
      </c>
      <c r="C19" s="224"/>
      <c r="D19" s="280"/>
      <c r="E19" s="282"/>
      <c r="F19" s="289"/>
      <c r="G19" s="286"/>
      <c r="H19" s="279"/>
      <c r="I19" s="279"/>
      <c r="J19" s="226"/>
      <c r="K19" s="227"/>
      <c r="L19" s="229"/>
      <c r="M19" s="293"/>
      <c r="N19" s="226"/>
      <c r="O19" s="228"/>
      <c r="P19" s="229"/>
      <c r="Q19" s="293"/>
      <c r="R19" s="234"/>
      <c r="S19" s="668"/>
      <c r="T19" s="325"/>
      <c r="U19" s="359" t="str">
        <f t="shared" si="1"/>
        <v/>
      </c>
      <c r="V19" s="413" t="str">
        <f t="shared" si="2"/>
        <v/>
      </c>
      <c r="W19" s="360" t="str">
        <f t="shared" si="3"/>
        <v/>
      </c>
      <c r="X19" s="361"/>
      <c r="Y19" s="346" t="s">
        <v>1057</v>
      </c>
      <c r="Z19" s="347" t="s">
        <v>945</v>
      </c>
      <c r="AA19" s="337"/>
      <c r="AB19" s="355">
        <v>57</v>
      </c>
      <c r="AC19" s="356" t="s">
        <v>822</v>
      </c>
      <c r="AD19" s="338"/>
      <c r="AE19" s="338"/>
      <c r="AF19" s="338"/>
      <c r="AG19" s="338"/>
      <c r="AH19" s="326"/>
      <c r="AI19" s="358" t="s">
        <v>18</v>
      </c>
      <c r="AJ19" s="326">
        <v>10</v>
      </c>
      <c r="AK19" s="326"/>
      <c r="AL19" s="326"/>
      <c r="AM19" s="304">
        <v>1</v>
      </c>
      <c r="AN19" s="93" t="s">
        <v>84</v>
      </c>
      <c r="AO19" s="93" t="s">
        <v>84</v>
      </c>
      <c r="AP19" s="93" t="s">
        <v>249</v>
      </c>
      <c r="AQ19" s="305">
        <v>109</v>
      </c>
    </row>
    <row r="20" spans="1:43" ht="17.100000000000001" customHeight="1">
      <c r="A20" s="318" t="str">
        <f>IF(C20="","",COUNTA($C$11:C20))</f>
        <v/>
      </c>
      <c r="B20" s="231">
        <v>10</v>
      </c>
      <c r="C20" s="224"/>
      <c r="D20" s="280"/>
      <c r="E20" s="282"/>
      <c r="F20" s="289"/>
      <c r="G20" s="286"/>
      <c r="H20" s="279"/>
      <c r="I20" s="279"/>
      <c r="J20" s="226"/>
      <c r="K20" s="227"/>
      <c r="L20" s="229"/>
      <c r="M20" s="293"/>
      <c r="N20" s="235"/>
      <c r="O20" s="228"/>
      <c r="P20" s="229"/>
      <c r="Q20" s="293"/>
      <c r="R20" s="234"/>
      <c r="S20" s="668"/>
      <c r="T20" s="325"/>
      <c r="U20" s="359" t="str">
        <f t="shared" si="1"/>
        <v/>
      </c>
      <c r="V20" s="413" t="str">
        <f t="shared" si="2"/>
        <v/>
      </c>
      <c r="W20" s="360" t="str">
        <f t="shared" si="3"/>
        <v/>
      </c>
      <c r="X20" s="361"/>
      <c r="Y20" s="346" t="s">
        <v>1082</v>
      </c>
      <c r="Z20" s="347" t="s">
        <v>946</v>
      </c>
      <c r="AA20" s="337"/>
      <c r="AB20" s="364">
        <v>58</v>
      </c>
      <c r="AC20" s="365" t="s">
        <v>904</v>
      </c>
      <c r="AD20" s="338"/>
      <c r="AE20" s="338"/>
      <c r="AF20" s="338"/>
      <c r="AG20" s="338"/>
      <c r="AH20" s="326"/>
      <c r="AI20" s="358" t="s">
        <v>19</v>
      </c>
      <c r="AJ20" s="326">
        <v>11</v>
      </c>
      <c r="AK20" s="326"/>
      <c r="AL20" s="326"/>
      <c r="AM20" s="304">
        <v>1</v>
      </c>
      <c r="AN20" s="93" t="s">
        <v>84</v>
      </c>
      <c r="AO20" s="93" t="s">
        <v>84</v>
      </c>
      <c r="AP20" s="93" t="s">
        <v>250</v>
      </c>
      <c r="AQ20" s="305">
        <v>110</v>
      </c>
    </row>
    <row r="21" spans="1:43" ht="17.100000000000001" customHeight="1">
      <c r="A21" s="318" t="str">
        <f>IF(C21="","",COUNTA($C$11:C21))</f>
        <v/>
      </c>
      <c r="B21" s="231">
        <v>11</v>
      </c>
      <c r="C21" s="224"/>
      <c r="D21" s="280"/>
      <c r="E21" s="282"/>
      <c r="F21" s="289"/>
      <c r="G21" s="286"/>
      <c r="H21" s="279"/>
      <c r="I21" s="279"/>
      <c r="J21" s="226"/>
      <c r="K21" s="227"/>
      <c r="L21" s="229"/>
      <c r="M21" s="294"/>
      <c r="N21" s="226"/>
      <c r="O21" s="228"/>
      <c r="P21" s="232"/>
      <c r="Q21" s="294"/>
      <c r="R21" s="234"/>
      <c r="S21" s="668"/>
      <c r="T21" s="325"/>
      <c r="U21" s="359" t="str">
        <f t="shared" si="1"/>
        <v/>
      </c>
      <c r="V21" s="413" t="str">
        <f t="shared" si="2"/>
        <v/>
      </c>
      <c r="W21" s="360" t="str">
        <f t="shared" si="3"/>
        <v/>
      </c>
      <c r="X21" s="361"/>
      <c r="Y21" s="346" t="s">
        <v>1054</v>
      </c>
      <c r="Z21" s="347" t="s">
        <v>947</v>
      </c>
      <c r="AA21" s="337"/>
      <c r="AB21" s="337"/>
      <c r="AC21" s="337"/>
      <c r="AD21" s="338"/>
      <c r="AE21" s="338"/>
      <c r="AF21" s="338"/>
      <c r="AG21" s="338"/>
      <c r="AH21" s="326"/>
      <c r="AI21" s="358" t="s">
        <v>20</v>
      </c>
      <c r="AJ21" s="326">
        <v>12</v>
      </c>
      <c r="AK21" s="326"/>
      <c r="AL21" s="326"/>
      <c r="AM21" s="304">
        <v>1</v>
      </c>
      <c r="AN21" s="93" t="s">
        <v>84</v>
      </c>
      <c r="AO21" s="93" t="s">
        <v>84</v>
      </c>
      <c r="AP21" s="93" t="s">
        <v>251</v>
      </c>
      <c r="AQ21" s="305">
        <v>111</v>
      </c>
    </row>
    <row r="22" spans="1:43" ht="17.100000000000001" customHeight="1">
      <c r="A22" s="318" t="str">
        <f>IF(C22="","",COUNTA($C$11:C22))</f>
        <v/>
      </c>
      <c r="B22" s="231">
        <v>12</v>
      </c>
      <c r="C22" s="224"/>
      <c r="D22" s="280"/>
      <c r="E22" s="282"/>
      <c r="F22" s="289"/>
      <c r="G22" s="286"/>
      <c r="H22" s="279"/>
      <c r="I22" s="279"/>
      <c r="J22" s="226"/>
      <c r="K22" s="227"/>
      <c r="L22" s="229"/>
      <c r="M22" s="293"/>
      <c r="N22" s="226"/>
      <c r="O22" s="228"/>
      <c r="P22" s="229"/>
      <c r="Q22" s="293"/>
      <c r="R22" s="234"/>
      <c r="S22" s="668"/>
      <c r="T22" s="325"/>
      <c r="U22" s="359" t="str">
        <f t="shared" si="1"/>
        <v/>
      </c>
      <c r="V22" s="413" t="str">
        <f t="shared" si="2"/>
        <v/>
      </c>
      <c r="W22" s="360" t="str">
        <f t="shared" si="3"/>
        <v/>
      </c>
      <c r="X22" s="361"/>
      <c r="Y22" s="346" t="s">
        <v>1069</v>
      </c>
      <c r="Z22" s="347" t="s">
        <v>948</v>
      </c>
      <c r="AA22" s="337"/>
      <c r="AB22" s="337"/>
      <c r="AC22" s="337"/>
      <c r="AD22" s="338"/>
      <c r="AE22" s="338"/>
      <c r="AF22" s="338"/>
      <c r="AG22" s="338"/>
      <c r="AH22" s="326"/>
      <c r="AI22" s="358" t="s">
        <v>21</v>
      </c>
      <c r="AJ22" s="326">
        <v>13</v>
      </c>
      <c r="AK22" s="326"/>
      <c r="AL22" s="326"/>
      <c r="AM22" s="304">
        <v>1</v>
      </c>
      <c r="AN22" s="93" t="s">
        <v>84</v>
      </c>
      <c r="AO22" s="93" t="s">
        <v>84</v>
      </c>
      <c r="AP22" s="93" t="s">
        <v>252</v>
      </c>
      <c r="AQ22" s="305">
        <v>112</v>
      </c>
    </row>
    <row r="23" spans="1:43" ht="17.100000000000001" customHeight="1">
      <c r="A23" s="318" t="str">
        <f>IF(C23="","",COUNTA($C$11:C23))</f>
        <v/>
      </c>
      <c r="B23" s="231">
        <v>13</v>
      </c>
      <c r="C23" s="224"/>
      <c r="D23" s="280"/>
      <c r="E23" s="282"/>
      <c r="F23" s="289"/>
      <c r="G23" s="286"/>
      <c r="H23" s="279"/>
      <c r="I23" s="279"/>
      <c r="J23" s="226"/>
      <c r="K23" s="227"/>
      <c r="L23" s="229"/>
      <c r="M23" s="293"/>
      <c r="N23" s="226"/>
      <c r="O23" s="228"/>
      <c r="P23" s="232"/>
      <c r="Q23" s="293"/>
      <c r="R23" s="234"/>
      <c r="S23" s="668"/>
      <c r="T23" s="325"/>
      <c r="U23" s="359" t="str">
        <f t="shared" si="1"/>
        <v/>
      </c>
      <c r="V23" s="413" t="str">
        <f t="shared" si="2"/>
        <v/>
      </c>
      <c r="W23" s="360" t="str">
        <f t="shared" si="3"/>
        <v/>
      </c>
      <c r="X23" s="361"/>
      <c r="Y23" s="346" t="s">
        <v>1073</v>
      </c>
      <c r="Z23" s="347" t="s">
        <v>949</v>
      </c>
      <c r="AA23" s="337"/>
      <c r="AB23" s="337"/>
      <c r="AC23" s="337"/>
      <c r="AD23" s="338"/>
      <c r="AE23" s="338"/>
      <c r="AF23" s="338"/>
      <c r="AG23" s="338"/>
      <c r="AH23" s="326"/>
      <c r="AI23" s="358" t="s">
        <v>0</v>
      </c>
      <c r="AJ23" s="326">
        <v>14</v>
      </c>
      <c r="AK23" s="326"/>
      <c r="AL23" s="326"/>
      <c r="AM23" s="304">
        <v>1</v>
      </c>
      <c r="AN23" s="93" t="s">
        <v>84</v>
      </c>
      <c r="AO23" s="93" t="s">
        <v>84</v>
      </c>
      <c r="AP23" s="93" t="s">
        <v>253</v>
      </c>
      <c r="AQ23" s="305">
        <v>113</v>
      </c>
    </row>
    <row r="24" spans="1:43" ht="17.100000000000001" customHeight="1">
      <c r="A24" s="318" t="str">
        <f>IF(C24="","",COUNTA($C$11:C24))</f>
        <v/>
      </c>
      <c r="B24" s="231">
        <v>14</v>
      </c>
      <c r="C24" s="224"/>
      <c r="D24" s="280"/>
      <c r="E24" s="282"/>
      <c r="F24" s="289"/>
      <c r="G24" s="286"/>
      <c r="H24" s="279"/>
      <c r="I24" s="279"/>
      <c r="J24" s="226"/>
      <c r="K24" s="227"/>
      <c r="L24" s="229"/>
      <c r="M24" s="293"/>
      <c r="N24" s="226"/>
      <c r="O24" s="228"/>
      <c r="P24" s="229"/>
      <c r="Q24" s="293"/>
      <c r="R24" s="234"/>
      <c r="S24" s="668"/>
      <c r="T24" s="325"/>
      <c r="U24" s="359" t="str">
        <f t="shared" si="1"/>
        <v/>
      </c>
      <c r="V24" s="413" t="str">
        <f t="shared" si="2"/>
        <v/>
      </c>
      <c r="W24" s="360" t="str">
        <f t="shared" si="3"/>
        <v/>
      </c>
      <c r="X24" s="361"/>
      <c r="Y24" s="366"/>
      <c r="Z24" s="356" t="s">
        <v>1138</v>
      </c>
      <c r="AA24" s="337"/>
      <c r="AB24" s="337"/>
      <c r="AC24" s="337"/>
      <c r="AD24" s="338"/>
      <c r="AE24" s="338"/>
      <c r="AF24" s="338"/>
      <c r="AG24" s="338"/>
      <c r="AH24" s="326"/>
      <c r="AI24" s="358" t="s">
        <v>22</v>
      </c>
      <c r="AJ24" s="326">
        <v>15</v>
      </c>
      <c r="AK24" s="326"/>
      <c r="AL24" s="326"/>
      <c r="AM24" s="304">
        <v>1</v>
      </c>
      <c r="AN24" s="93" t="s">
        <v>84</v>
      </c>
      <c r="AO24" s="93" t="s">
        <v>84</v>
      </c>
      <c r="AP24" s="93" t="s">
        <v>254</v>
      </c>
      <c r="AQ24" s="305">
        <v>114</v>
      </c>
    </row>
    <row r="25" spans="1:43" ht="17.100000000000001" customHeight="1">
      <c r="A25" s="318" t="str">
        <f>IF(C25="","",COUNTA($C$11:C25))</f>
        <v/>
      </c>
      <c r="B25" s="231">
        <v>15</v>
      </c>
      <c r="C25" s="224"/>
      <c r="D25" s="280"/>
      <c r="E25" s="282"/>
      <c r="F25" s="289"/>
      <c r="G25" s="286"/>
      <c r="H25" s="279"/>
      <c r="I25" s="279"/>
      <c r="J25" s="226"/>
      <c r="K25" s="227"/>
      <c r="L25" s="229"/>
      <c r="M25" s="293"/>
      <c r="N25" s="226"/>
      <c r="O25" s="228"/>
      <c r="P25" s="229"/>
      <c r="Q25" s="293"/>
      <c r="R25" s="234"/>
      <c r="S25" s="668"/>
      <c r="T25" s="325"/>
      <c r="U25" s="359" t="str">
        <f t="shared" si="1"/>
        <v/>
      </c>
      <c r="V25" s="413" t="str">
        <f t="shared" si="2"/>
        <v/>
      </c>
      <c r="W25" s="360" t="str">
        <f t="shared" si="3"/>
        <v/>
      </c>
      <c r="X25" s="361"/>
      <c r="Y25" s="367"/>
      <c r="Z25" s="365"/>
      <c r="AA25" s="337"/>
      <c r="AB25" s="337"/>
      <c r="AC25" s="337"/>
      <c r="AD25" s="338"/>
      <c r="AE25" s="338"/>
      <c r="AF25" s="338"/>
      <c r="AG25" s="338"/>
      <c r="AH25" s="326"/>
      <c r="AI25" s="358" t="s">
        <v>201</v>
      </c>
      <c r="AJ25" s="326">
        <v>16</v>
      </c>
      <c r="AK25" s="326"/>
      <c r="AL25" s="326"/>
      <c r="AM25" s="304">
        <v>1</v>
      </c>
      <c r="AN25" s="93" t="s">
        <v>84</v>
      </c>
      <c r="AO25" s="93" t="s">
        <v>84</v>
      </c>
      <c r="AP25" s="93" t="s">
        <v>255</v>
      </c>
      <c r="AQ25" s="305">
        <v>115</v>
      </c>
    </row>
    <row r="26" spans="1:43" ht="10.5" customHeight="1">
      <c r="A26" s="318"/>
      <c r="B26" s="403"/>
      <c r="C26" s="239"/>
      <c r="D26" s="239"/>
      <c r="E26" s="239"/>
      <c r="F26" s="239"/>
      <c r="G26" s="239"/>
      <c r="H26" s="239"/>
      <c r="I26" s="239"/>
      <c r="J26" s="239"/>
      <c r="K26" s="404"/>
      <c r="L26" s="405"/>
      <c r="M26" s="406"/>
      <c r="N26" s="239"/>
      <c r="O26" s="404"/>
      <c r="P26" s="405"/>
      <c r="Q26" s="406"/>
      <c r="R26" s="407"/>
      <c r="S26" s="664"/>
      <c r="T26" s="325"/>
      <c r="U26" s="368"/>
      <c r="V26" s="368"/>
      <c r="W26" s="369"/>
      <c r="X26" s="369"/>
      <c r="Y26" s="337"/>
      <c r="Z26" s="337"/>
      <c r="AA26" s="337"/>
      <c r="AB26" s="337"/>
      <c r="AC26" s="337"/>
      <c r="AD26" s="338"/>
      <c r="AE26" s="338"/>
      <c r="AF26" s="338"/>
      <c r="AG26" s="338"/>
      <c r="AH26" s="326"/>
      <c r="AI26" s="358" t="s">
        <v>200</v>
      </c>
      <c r="AJ26" s="326">
        <v>17</v>
      </c>
      <c r="AK26" s="326"/>
      <c r="AL26" s="326"/>
      <c r="AM26" s="304">
        <v>1</v>
      </c>
      <c r="AN26" s="93" t="s">
        <v>84</v>
      </c>
      <c r="AO26" s="93" t="s">
        <v>84</v>
      </c>
      <c r="AP26" s="93" t="s">
        <v>256</v>
      </c>
      <c r="AQ26" s="305">
        <v>116</v>
      </c>
    </row>
    <row r="27" spans="1:43" ht="17.25">
      <c r="A27" s="318"/>
      <c r="B27" s="244" t="s">
        <v>29</v>
      </c>
      <c r="C27" s="408"/>
      <c r="D27" s="408"/>
      <c r="E27" s="319"/>
      <c r="F27" s="319"/>
      <c r="G27" s="319"/>
      <c r="H27" s="319"/>
      <c r="I27" s="319"/>
      <c r="J27" s="319"/>
      <c r="K27" s="409"/>
      <c r="L27" s="410"/>
      <c r="M27" s="411"/>
      <c r="N27" s="319"/>
      <c r="O27" s="409"/>
      <c r="P27" s="410"/>
      <c r="Q27" s="411"/>
      <c r="R27" s="319"/>
      <c r="S27" s="664"/>
      <c r="T27" s="325"/>
      <c r="U27" s="370"/>
      <c r="V27" s="370"/>
      <c r="W27" s="327"/>
      <c r="X27" s="369"/>
      <c r="Y27" s="337"/>
      <c r="Z27" s="337"/>
      <c r="AA27" s="337"/>
      <c r="AB27" s="337"/>
      <c r="AC27" s="337"/>
      <c r="AD27" s="338"/>
      <c r="AE27" s="338"/>
      <c r="AF27" s="338"/>
      <c r="AG27" s="338"/>
      <c r="AH27" s="326"/>
      <c r="AI27" s="358" t="s">
        <v>23</v>
      </c>
      <c r="AJ27" s="326">
        <v>18</v>
      </c>
      <c r="AK27" s="326"/>
      <c r="AL27" s="326"/>
      <c r="AM27" s="304">
        <v>1</v>
      </c>
      <c r="AN27" s="93" t="s">
        <v>84</v>
      </c>
      <c r="AO27" s="93" t="s">
        <v>84</v>
      </c>
      <c r="AP27" s="93" t="s">
        <v>257</v>
      </c>
      <c r="AQ27" s="305">
        <v>117</v>
      </c>
    </row>
    <row r="28" spans="1:43" ht="12" customHeight="1" thickBot="1">
      <c r="A28" s="318"/>
      <c r="B28" s="216" t="s">
        <v>1080</v>
      </c>
      <c r="C28" s="252" t="s">
        <v>1093</v>
      </c>
      <c r="D28" s="252" t="s">
        <v>1092</v>
      </c>
      <c r="E28" s="250" t="s">
        <v>1097</v>
      </c>
      <c r="F28" s="287" t="s">
        <v>1096</v>
      </c>
      <c r="G28" s="290" t="s">
        <v>1070</v>
      </c>
      <c r="H28" s="217" t="s">
        <v>1035</v>
      </c>
      <c r="I28" s="217" t="s">
        <v>1036</v>
      </c>
      <c r="J28" s="216" t="s">
        <v>76</v>
      </c>
      <c r="K28" s="218" t="s">
        <v>1037</v>
      </c>
      <c r="L28" s="221" t="s">
        <v>1038</v>
      </c>
      <c r="M28" s="219" t="s">
        <v>1067</v>
      </c>
      <c r="N28" s="220" t="s">
        <v>77</v>
      </c>
      <c r="O28" s="217" t="s">
        <v>1037</v>
      </c>
      <c r="P28" s="221" t="s">
        <v>1038</v>
      </c>
      <c r="Q28" s="219" t="s">
        <v>1067</v>
      </c>
      <c r="R28" s="222" t="s">
        <v>1039</v>
      </c>
      <c r="S28" s="664"/>
      <c r="T28" s="325"/>
      <c r="U28" s="352" t="s">
        <v>1083</v>
      </c>
      <c r="V28" s="412" t="s">
        <v>1084</v>
      </c>
      <c r="W28" s="353" t="s">
        <v>1137</v>
      </c>
      <c r="X28" s="345"/>
      <c r="Y28" s="340"/>
      <c r="Z28" s="341" t="s">
        <v>1040</v>
      </c>
      <c r="AA28" s="337"/>
      <c r="AB28" s="371" t="s">
        <v>1120</v>
      </c>
      <c r="AC28" s="372" t="s">
        <v>916</v>
      </c>
      <c r="AD28" s="343" t="s">
        <v>1104</v>
      </c>
      <c r="AE28" s="338"/>
      <c r="AF28" s="338"/>
      <c r="AG28" s="338"/>
      <c r="AH28" s="326"/>
      <c r="AI28" s="358" t="s">
        <v>24</v>
      </c>
      <c r="AJ28" s="326">
        <v>19</v>
      </c>
      <c r="AK28" s="326"/>
      <c r="AL28" s="326"/>
      <c r="AM28" s="304">
        <v>1</v>
      </c>
      <c r="AN28" s="93" t="s">
        <v>84</v>
      </c>
      <c r="AO28" s="93" t="s">
        <v>84</v>
      </c>
      <c r="AP28" s="93" t="s">
        <v>258</v>
      </c>
      <c r="AQ28" s="305">
        <v>118</v>
      </c>
    </row>
    <row r="29" spans="1:43" ht="17.100000000000001" customHeight="1" thickTop="1">
      <c r="A29" s="318">
        <f>IF(C29="","",COUNTA($C$11:C29)-1)</f>
        <v>9</v>
      </c>
      <c r="B29" s="247">
        <v>1</v>
      </c>
      <c r="C29" s="224" t="s">
        <v>1129</v>
      </c>
      <c r="D29" s="280"/>
      <c r="E29" s="282"/>
      <c r="F29" s="289"/>
      <c r="G29" s="291" t="s">
        <v>1117</v>
      </c>
      <c r="H29" s="279"/>
      <c r="I29" s="279"/>
      <c r="J29" s="248" t="s">
        <v>1058</v>
      </c>
      <c r="K29" s="227"/>
      <c r="L29" s="229"/>
      <c r="M29" s="293"/>
      <c r="N29" s="248" t="s">
        <v>1050</v>
      </c>
      <c r="O29" s="228"/>
      <c r="P29" s="229"/>
      <c r="Q29" s="293"/>
      <c r="R29" s="234"/>
      <c r="S29" s="664"/>
      <c r="T29" s="325"/>
      <c r="U29" s="359" t="str">
        <f>IF(J29="","",VLOOKUP(J29,$Y$29:$Z$45,2,))</f>
        <v>中学女子200m</v>
      </c>
      <c r="V29" s="413" t="str">
        <f>IF(N29="","",VLOOKUP(N29,$Y$29:$Z$45,2,))</f>
        <v>中学1年女子100m</v>
      </c>
      <c r="W29" s="360" t="str">
        <f>IF(R29="","","中学女子4X100mR")</f>
        <v/>
      </c>
      <c r="X29" s="361"/>
      <c r="Y29" s="373"/>
      <c r="Z29" s="374"/>
      <c r="AA29" s="337"/>
      <c r="AB29" s="375"/>
      <c r="AC29" s="376"/>
      <c r="AD29" s="377"/>
      <c r="AE29" s="338"/>
      <c r="AF29" s="338"/>
      <c r="AG29" s="338"/>
      <c r="AH29" s="326"/>
      <c r="AI29" s="358" t="s">
        <v>25</v>
      </c>
      <c r="AJ29" s="326">
        <v>20</v>
      </c>
      <c r="AK29" s="326"/>
      <c r="AL29" s="326"/>
      <c r="AM29" s="304">
        <v>1</v>
      </c>
      <c r="AN29" s="93" t="s">
        <v>84</v>
      </c>
      <c r="AO29" s="93" t="s">
        <v>84</v>
      </c>
      <c r="AP29" s="93" t="s">
        <v>259</v>
      </c>
      <c r="AQ29" s="305">
        <v>119</v>
      </c>
    </row>
    <row r="30" spans="1:43" ht="17.100000000000001" customHeight="1">
      <c r="A30" s="318">
        <f>IF(C30="","",COUNTA($C$11:C30)-1)</f>
        <v>10</v>
      </c>
      <c r="B30" s="247">
        <v>2</v>
      </c>
      <c r="C30" s="224" t="s">
        <v>1130</v>
      </c>
      <c r="D30" s="280"/>
      <c r="E30" s="282"/>
      <c r="F30" s="289"/>
      <c r="G30" s="291" t="s">
        <v>1118</v>
      </c>
      <c r="H30" s="279"/>
      <c r="I30" s="279"/>
      <c r="J30" s="248"/>
      <c r="K30" s="227"/>
      <c r="L30" s="229"/>
      <c r="M30" s="293"/>
      <c r="N30" s="248"/>
      <c r="O30" s="228"/>
      <c r="P30" s="229"/>
      <c r="Q30" s="293"/>
      <c r="R30" s="234" t="s">
        <v>191</v>
      </c>
      <c r="S30" s="664"/>
      <c r="T30" s="325"/>
      <c r="U30" s="359" t="str">
        <f t="shared" ref="U30:U43" si="4">IF(J30="","",VLOOKUP(J30,$Y$29:$Z$45,2,))</f>
        <v/>
      </c>
      <c r="V30" s="413" t="str">
        <f t="shared" ref="V30:V43" si="5">IF(N30="","",VLOOKUP(N30,$Y$29:$Z$45,2,))</f>
        <v/>
      </c>
      <c r="W30" s="360" t="str">
        <f t="shared" ref="W30:W43" si="6">IF(R30="","","中学女子4X100mR")</f>
        <v>中学女子4X100mR</v>
      </c>
      <c r="X30" s="361"/>
      <c r="Y30" s="346" t="s">
        <v>1050</v>
      </c>
      <c r="Z30" s="347" t="s">
        <v>1077</v>
      </c>
      <c r="AA30" s="337"/>
      <c r="AB30" s="375" t="s">
        <v>930</v>
      </c>
      <c r="AC30" s="376" t="s">
        <v>1123</v>
      </c>
      <c r="AD30" s="377" t="s">
        <v>1124</v>
      </c>
      <c r="AE30" s="338"/>
      <c r="AF30" s="338"/>
      <c r="AG30" s="338"/>
      <c r="AH30" s="326"/>
      <c r="AI30" s="378" t="s">
        <v>97</v>
      </c>
      <c r="AJ30" s="326">
        <v>21</v>
      </c>
      <c r="AK30" s="326"/>
      <c r="AL30" s="326"/>
      <c r="AM30" s="304">
        <v>1</v>
      </c>
      <c r="AN30" s="93" t="s">
        <v>84</v>
      </c>
      <c r="AO30" s="93" t="s">
        <v>84</v>
      </c>
      <c r="AP30" s="93" t="s">
        <v>260</v>
      </c>
      <c r="AQ30" s="305">
        <v>120</v>
      </c>
    </row>
    <row r="31" spans="1:43" ht="17.100000000000001" customHeight="1">
      <c r="A31" s="318">
        <f>IF(C31="","",COUNTA($C$11:C31)-1)</f>
        <v>11</v>
      </c>
      <c r="B31" s="247">
        <v>3</v>
      </c>
      <c r="C31" s="224" t="s">
        <v>1129</v>
      </c>
      <c r="D31" s="280"/>
      <c r="E31" s="282"/>
      <c r="F31" s="289"/>
      <c r="G31" s="291" t="s">
        <v>1071</v>
      </c>
      <c r="H31" s="279"/>
      <c r="I31" s="279"/>
      <c r="J31" s="248" t="s">
        <v>1051</v>
      </c>
      <c r="K31" s="227" t="s">
        <v>1172</v>
      </c>
      <c r="L31" s="229"/>
      <c r="M31" s="293"/>
      <c r="N31" s="248"/>
      <c r="O31" s="228"/>
      <c r="P31" s="229"/>
      <c r="Q31" s="293"/>
      <c r="R31" s="234"/>
      <c r="S31" s="206"/>
      <c r="T31" s="326"/>
      <c r="U31" s="359" t="str">
        <f t="shared" si="4"/>
        <v>中学女子800m</v>
      </c>
      <c r="V31" s="413" t="str">
        <f t="shared" si="5"/>
        <v/>
      </c>
      <c r="W31" s="360" t="str">
        <f t="shared" si="6"/>
        <v/>
      </c>
      <c r="X31" s="361"/>
      <c r="Y31" s="346" t="s">
        <v>1056</v>
      </c>
      <c r="Z31" s="347" t="s">
        <v>1078</v>
      </c>
      <c r="AA31" s="337"/>
      <c r="AB31" s="375" t="s">
        <v>918</v>
      </c>
      <c r="AC31" s="376" t="s">
        <v>1121</v>
      </c>
      <c r="AD31" s="377" t="s">
        <v>1125</v>
      </c>
      <c r="AE31" s="338"/>
      <c r="AF31" s="338"/>
      <c r="AG31" s="338"/>
      <c r="AH31" s="326"/>
      <c r="AI31" s="326"/>
      <c r="AJ31" s="326"/>
      <c r="AK31" s="326"/>
      <c r="AL31" s="326"/>
      <c r="AM31" s="304">
        <v>1</v>
      </c>
      <c r="AN31" s="93" t="s">
        <v>84</v>
      </c>
      <c r="AO31" s="93" t="s">
        <v>84</v>
      </c>
      <c r="AP31" s="93" t="s">
        <v>261</v>
      </c>
      <c r="AQ31" s="305">
        <v>121</v>
      </c>
    </row>
    <row r="32" spans="1:43" ht="17.100000000000001" customHeight="1">
      <c r="A32" s="318">
        <f>IF(C32="","",COUNTA($C$11:C32)-1)</f>
        <v>12</v>
      </c>
      <c r="B32" s="247">
        <v>4</v>
      </c>
      <c r="C32" s="224" t="s">
        <v>1129</v>
      </c>
      <c r="D32" s="280"/>
      <c r="E32" s="282"/>
      <c r="F32" s="289"/>
      <c r="G32" s="291"/>
      <c r="H32" s="279"/>
      <c r="I32" s="279"/>
      <c r="J32" s="248"/>
      <c r="K32" s="227"/>
      <c r="L32" s="229"/>
      <c r="M32" s="293"/>
      <c r="N32" s="248"/>
      <c r="O32" s="228"/>
      <c r="P32" s="229"/>
      <c r="Q32" s="293"/>
      <c r="R32" s="234" t="s">
        <v>191</v>
      </c>
      <c r="S32" s="206"/>
      <c r="T32" s="326"/>
      <c r="U32" s="359" t="str">
        <f t="shared" si="4"/>
        <v/>
      </c>
      <c r="V32" s="413" t="str">
        <f t="shared" si="5"/>
        <v/>
      </c>
      <c r="W32" s="360" t="str">
        <f t="shared" si="6"/>
        <v>中学女子4X100mR</v>
      </c>
      <c r="X32" s="361"/>
      <c r="Y32" s="346" t="s">
        <v>1058</v>
      </c>
      <c r="Z32" s="347" t="s">
        <v>950</v>
      </c>
      <c r="AA32" s="337"/>
      <c r="AB32" s="375" t="s">
        <v>919</v>
      </c>
      <c r="AC32" s="376" t="s">
        <v>1122</v>
      </c>
      <c r="AD32" s="377" t="s">
        <v>1126</v>
      </c>
      <c r="AE32" s="338"/>
      <c r="AF32" s="338"/>
      <c r="AG32" s="338"/>
      <c r="AH32" s="326"/>
      <c r="AI32" s="351" t="s">
        <v>4</v>
      </c>
      <c r="AJ32" s="326"/>
      <c r="AK32" s="326"/>
      <c r="AL32" s="326"/>
      <c r="AM32" s="304">
        <v>1</v>
      </c>
      <c r="AN32" s="93" t="s">
        <v>84</v>
      </c>
      <c r="AO32" s="93" t="s">
        <v>84</v>
      </c>
      <c r="AP32" s="93" t="s">
        <v>262</v>
      </c>
      <c r="AQ32" s="305">
        <v>122</v>
      </c>
    </row>
    <row r="33" spans="1:43" ht="17.100000000000001" customHeight="1">
      <c r="A33" s="318">
        <f>IF(C33="","",COUNTA($C$11:C33)-1)</f>
        <v>13</v>
      </c>
      <c r="B33" s="247">
        <v>5</v>
      </c>
      <c r="C33" s="224" t="s">
        <v>1129</v>
      </c>
      <c r="D33" s="280"/>
      <c r="E33" s="282"/>
      <c r="F33" s="289"/>
      <c r="G33" s="291"/>
      <c r="H33" s="279"/>
      <c r="I33" s="279"/>
      <c r="J33" s="248"/>
      <c r="K33" s="227"/>
      <c r="L33" s="229"/>
      <c r="M33" s="293"/>
      <c r="N33" s="248"/>
      <c r="O33" s="228"/>
      <c r="P33" s="229"/>
      <c r="Q33" s="293"/>
      <c r="R33" s="234" t="s">
        <v>191</v>
      </c>
      <c r="S33" s="206"/>
      <c r="T33" s="326"/>
      <c r="U33" s="359" t="str">
        <f t="shared" si="4"/>
        <v/>
      </c>
      <c r="V33" s="413" t="str">
        <f t="shared" si="5"/>
        <v/>
      </c>
      <c r="W33" s="360" t="str">
        <f t="shared" si="6"/>
        <v>中学女子4X100mR</v>
      </c>
      <c r="X33" s="361"/>
      <c r="Y33" s="346" t="s">
        <v>1051</v>
      </c>
      <c r="Z33" s="347" t="s">
        <v>951</v>
      </c>
      <c r="AA33" s="337"/>
      <c r="AB33" s="375" t="s">
        <v>1025</v>
      </c>
      <c r="AC33" s="376"/>
      <c r="AD33" s="377" t="s">
        <v>1127</v>
      </c>
      <c r="AE33" s="338"/>
      <c r="AF33" s="338"/>
      <c r="AG33" s="338"/>
      <c r="AH33" s="326"/>
      <c r="AI33" s="358" t="s">
        <v>209</v>
      </c>
      <c r="AJ33" s="326"/>
      <c r="AK33" s="326"/>
      <c r="AL33" s="326"/>
      <c r="AM33" s="304">
        <v>1</v>
      </c>
      <c r="AN33" s="93" t="s">
        <v>84</v>
      </c>
      <c r="AO33" s="93" t="s">
        <v>84</v>
      </c>
      <c r="AP33" s="93" t="s">
        <v>263</v>
      </c>
      <c r="AQ33" s="305">
        <v>123</v>
      </c>
    </row>
    <row r="34" spans="1:43" ht="17.100000000000001" customHeight="1">
      <c r="A34" s="318">
        <f>IF(C34="","",COUNTA($C$11:C34)-1)</f>
        <v>14</v>
      </c>
      <c r="B34" s="247">
        <v>6</v>
      </c>
      <c r="C34" s="224" t="s">
        <v>1129</v>
      </c>
      <c r="D34" s="280"/>
      <c r="E34" s="282"/>
      <c r="F34" s="289"/>
      <c r="G34" s="291"/>
      <c r="H34" s="279"/>
      <c r="I34" s="279"/>
      <c r="J34" s="248" t="s">
        <v>1051</v>
      </c>
      <c r="K34" s="227" t="s">
        <v>1174</v>
      </c>
      <c r="L34" s="229"/>
      <c r="M34" s="293"/>
      <c r="N34" s="248" t="s">
        <v>1079</v>
      </c>
      <c r="O34" s="228" t="s">
        <v>1173</v>
      </c>
      <c r="P34" s="229">
        <v>0.2</v>
      </c>
      <c r="Q34" s="293" t="s">
        <v>8</v>
      </c>
      <c r="R34" s="234"/>
      <c r="S34" s="665"/>
      <c r="T34" s="327"/>
      <c r="U34" s="359" t="str">
        <f t="shared" si="4"/>
        <v>中学女子800m</v>
      </c>
      <c r="V34" s="413" t="str">
        <f t="shared" si="5"/>
        <v>中学女子100mH(0.762m-8.0m)</v>
      </c>
      <c r="W34" s="360" t="str">
        <f t="shared" si="6"/>
        <v/>
      </c>
      <c r="X34" s="361"/>
      <c r="Y34" s="346" t="s">
        <v>1061</v>
      </c>
      <c r="Z34" s="347" t="s">
        <v>952</v>
      </c>
      <c r="AA34" s="337"/>
      <c r="AB34" s="379" t="s">
        <v>910</v>
      </c>
      <c r="AC34" s="376"/>
      <c r="AD34" s="377"/>
      <c r="AE34" s="338"/>
      <c r="AF34" s="338"/>
      <c r="AG34" s="338"/>
      <c r="AH34" s="326"/>
      <c r="AI34" s="358" t="s">
        <v>210</v>
      </c>
      <c r="AJ34" s="326"/>
      <c r="AK34" s="326"/>
      <c r="AL34" s="326"/>
      <c r="AM34" s="304">
        <v>1</v>
      </c>
      <c r="AN34" s="93" t="s">
        <v>84</v>
      </c>
      <c r="AO34" s="93" t="s">
        <v>84</v>
      </c>
      <c r="AP34" s="93" t="s">
        <v>84</v>
      </c>
      <c r="AQ34" s="305">
        <v>124</v>
      </c>
    </row>
    <row r="35" spans="1:43" ht="17.100000000000001" customHeight="1">
      <c r="A35" s="318">
        <f>IF(C35="","",COUNTA($C$11:C35)-1)</f>
        <v>15</v>
      </c>
      <c r="B35" s="247">
        <v>7</v>
      </c>
      <c r="C35" s="224" t="s">
        <v>1129</v>
      </c>
      <c r="D35" s="280"/>
      <c r="E35" s="282"/>
      <c r="F35" s="289"/>
      <c r="G35" s="291"/>
      <c r="H35" s="279"/>
      <c r="I35" s="279"/>
      <c r="J35" s="248"/>
      <c r="K35" s="227"/>
      <c r="L35" s="229"/>
      <c r="M35" s="293"/>
      <c r="N35" s="248"/>
      <c r="O35" s="228"/>
      <c r="P35" s="229"/>
      <c r="Q35" s="293"/>
      <c r="R35" s="234" t="s">
        <v>191</v>
      </c>
      <c r="S35" s="665"/>
      <c r="T35" s="327"/>
      <c r="U35" s="359" t="str">
        <f t="shared" si="4"/>
        <v/>
      </c>
      <c r="V35" s="413" t="str">
        <f t="shared" si="5"/>
        <v/>
      </c>
      <c r="W35" s="360" t="str">
        <f t="shared" si="6"/>
        <v>中学女子4X100mR</v>
      </c>
      <c r="X35" s="361"/>
      <c r="Y35" s="346" t="s">
        <v>1079</v>
      </c>
      <c r="Z35" s="347" t="s">
        <v>1075</v>
      </c>
      <c r="AA35" s="337"/>
      <c r="AB35" s="375" t="s">
        <v>921</v>
      </c>
      <c r="AC35" s="376"/>
      <c r="AD35" s="377"/>
      <c r="AE35" s="338"/>
      <c r="AF35" s="338"/>
      <c r="AG35" s="338"/>
      <c r="AH35" s="326"/>
      <c r="AI35" s="358" t="s">
        <v>211</v>
      </c>
      <c r="AJ35" s="326"/>
      <c r="AK35" s="326"/>
      <c r="AL35" s="326"/>
      <c r="AM35" s="304">
        <v>1</v>
      </c>
      <c r="AN35" s="93" t="s">
        <v>84</v>
      </c>
      <c r="AO35" s="93" t="s">
        <v>84</v>
      </c>
      <c r="AP35" s="93" t="s">
        <v>264</v>
      </c>
      <c r="AQ35" s="305">
        <v>125</v>
      </c>
    </row>
    <row r="36" spans="1:43" ht="17.100000000000001" customHeight="1">
      <c r="A36" s="318">
        <f>IF(C36="","",COUNTA($C$11:C36)-1)</f>
        <v>16</v>
      </c>
      <c r="B36" s="247">
        <v>8</v>
      </c>
      <c r="C36" s="224" t="s">
        <v>1129</v>
      </c>
      <c r="D36" s="280"/>
      <c r="E36" s="282"/>
      <c r="F36" s="289"/>
      <c r="G36" s="291"/>
      <c r="H36" s="279"/>
      <c r="I36" s="279"/>
      <c r="J36" s="248" t="s">
        <v>1069</v>
      </c>
      <c r="K36" s="227"/>
      <c r="L36" s="229"/>
      <c r="M36" s="293"/>
      <c r="N36" s="248" t="s">
        <v>1056</v>
      </c>
      <c r="O36" s="228"/>
      <c r="P36" s="229"/>
      <c r="Q36" s="293"/>
      <c r="R36" s="234" t="s">
        <v>191</v>
      </c>
      <c r="S36" s="665"/>
      <c r="T36" s="327"/>
      <c r="U36" s="359" t="str">
        <f t="shared" si="4"/>
        <v>中学女子砲丸投(2.72kg)</v>
      </c>
      <c r="V36" s="413" t="str">
        <f t="shared" si="5"/>
        <v>中学2年女子100m</v>
      </c>
      <c r="W36" s="360" t="str">
        <f t="shared" si="6"/>
        <v>中学女子4X100mR</v>
      </c>
      <c r="X36" s="361"/>
      <c r="Y36" s="346" t="s">
        <v>1057</v>
      </c>
      <c r="Z36" s="347" t="s">
        <v>954</v>
      </c>
      <c r="AA36" s="337"/>
      <c r="AB36" s="375" t="s">
        <v>928</v>
      </c>
      <c r="AC36" s="376"/>
      <c r="AD36" s="377"/>
      <c r="AE36" s="338"/>
      <c r="AF36" s="338"/>
      <c r="AG36" s="338"/>
      <c r="AH36" s="326"/>
      <c r="AI36" s="358" t="s">
        <v>213</v>
      </c>
      <c r="AJ36" s="326"/>
      <c r="AK36" s="326"/>
      <c r="AL36" s="326"/>
      <c r="AM36" s="304">
        <v>1</v>
      </c>
      <c r="AN36" s="93" t="s">
        <v>84</v>
      </c>
      <c r="AO36" s="93" t="s">
        <v>84</v>
      </c>
      <c r="AP36" s="93" t="s">
        <v>265</v>
      </c>
      <c r="AQ36" s="305">
        <v>126</v>
      </c>
    </row>
    <row r="37" spans="1:43" ht="17.100000000000001" customHeight="1">
      <c r="A37" s="318">
        <f>IF(C37="","",COUNTA($C$11:C37)-1)</f>
        <v>17</v>
      </c>
      <c r="B37" s="247">
        <v>9</v>
      </c>
      <c r="C37" s="224" t="s">
        <v>1129</v>
      </c>
      <c r="D37" s="280"/>
      <c r="E37" s="282"/>
      <c r="F37" s="289"/>
      <c r="G37" s="291"/>
      <c r="H37" s="279"/>
      <c r="I37" s="279"/>
      <c r="J37" s="248" t="s">
        <v>1079</v>
      </c>
      <c r="K37" s="227"/>
      <c r="L37" s="229"/>
      <c r="M37" s="293"/>
      <c r="N37" s="248"/>
      <c r="O37" s="228"/>
      <c r="P37" s="229"/>
      <c r="Q37" s="293"/>
      <c r="R37" s="234" t="s">
        <v>191</v>
      </c>
      <c r="S37" s="666"/>
      <c r="T37" s="328"/>
      <c r="U37" s="359" t="str">
        <f t="shared" si="4"/>
        <v>中学女子100mH(0.762m-8.0m)</v>
      </c>
      <c r="V37" s="413" t="str">
        <f t="shared" si="5"/>
        <v/>
      </c>
      <c r="W37" s="360" t="str">
        <f t="shared" si="6"/>
        <v>中学女子4X100mR</v>
      </c>
      <c r="X37" s="361"/>
      <c r="Y37" s="346" t="s">
        <v>1054</v>
      </c>
      <c r="Z37" s="347" t="s">
        <v>955</v>
      </c>
      <c r="AA37" s="337"/>
      <c r="AB37" s="379" t="s">
        <v>929</v>
      </c>
      <c r="AC37" s="380"/>
      <c r="AD37" s="377"/>
      <c r="AE37" s="338"/>
      <c r="AF37" s="338"/>
      <c r="AG37" s="338"/>
      <c r="AH37" s="326"/>
      <c r="AI37" s="358" t="s">
        <v>212</v>
      </c>
      <c r="AJ37" s="326"/>
      <c r="AK37" s="326"/>
      <c r="AL37" s="326"/>
      <c r="AM37" s="304">
        <v>1</v>
      </c>
      <c r="AN37" s="93" t="s">
        <v>84</v>
      </c>
      <c r="AO37" s="93" t="s">
        <v>84</v>
      </c>
      <c r="AP37" s="93" t="s">
        <v>266</v>
      </c>
      <c r="AQ37" s="305">
        <v>127</v>
      </c>
    </row>
    <row r="38" spans="1:43" ht="17.100000000000001" customHeight="1">
      <c r="A38" s="318" t="str">
        <f>IF(C38="","",COUNTA($C$11:C38)-1)</f>
        <v/>
      </c>
      <c r="B38" s="247">
        <v>10</v>
      </c>
      <c r="C38" s="224"/>
      <c r="D38" s="280"/>
      <c r="E38" s="282"/>
      <c r="F38" s="289"/>
      <c r="G38" s="291"/>
      <c r="H38" s="279"/>
      <c r="I38" s="279"/>
      <c r="J38" s="248"/>
      <c r="K38" s="227"/>
      <c r="L38" s="229"/>
      <c r="M38" s="293"/>
      <c r="N38" s="248"/>
      <c r="O38" s="228"/>
      <c r="P38" s="229"/>
      <c r="Q38" s="293"/>
      <c r="R38" s="234"/>
      <c r="S38" s="206"/>
      <c r="T38" s="326"/>
      <c r="U38" s="359" t="str">
        <f t="shared" si="4"/>
        <v/>
      </c>
      <c r="V38" s="413" t="str">
        <f t="shared" si="5"/>
        <v/>
      </c>
      <c r="W38" s="360" t="str">
        <f t="shared" si="6"/>
        <v/>
      </c>
      <c r="X38" s="361"/>
      <c r="Y38" s="346" t="s">
        <v>1134</v>
      </c>
      <c r="Z38" s="347" t="s">
        <v>1076</v>
      </c>
      <c r="AA38" s="337"/>
      <c r="AB38" s="375" t="s">
        <v>922</v>
      </c>
      <c r="AC38" s="380"/>
      <c r="AD38" s="377"/>
      <c r="AE38" s="338"/>
      <c r="AF38" s="338"/>
      <c r="AG38" s="338"/>
      <c r="AH38" s="326"/>
      <c r="AI38" s="358" t="s">
        <v>909</v>
      </c>
      <c r="AJ38" s="326"/>
      <c r="AK38" s="326"/>
      <c r="AL38" s="326"/>
      <c r="AM38" s="304">
        <v>1</v>
      </c>
      <c r="AN38" s="93" t="s">
        <v>84</v>
      </c>
      <c r="AO38" s="93" t="s">
        <v>84</v>
      </c>
      <c r="AP38" s="93" t="s">
        <v>267</v>
      </c>
      <c r="AQ38" s="305">
        <v>128</v>
      </c>
    </row>
    <row r="39" spans="1:43" ht="17.100000000000001" customHeight="1">
      <c r="A39" s="318" t="str">
        <f>IF(C39="","",COUNTA($C$11:C39)-1)</f>
        <v/>
      </c>
      <c r="B39" s="247">
        <v>11</v>
      </c>
      <c r="C39" s="224"/>
      <c r="D39" s="280"/>
      <c r="E39" s="282"/>
      <c r="F39" s="289"/>
      <c r="G39" s="291"/>
      <c r="H39" s="279"/>
      <c r="I39" s="279"/>
      <c r="J39" s="248"/>
      <c r="K39" s="227"/>
      <c r="L39" s="229"/>
      <c r="M39" s="293"/>
      <c r="N39" s="248"/>
      <c r="O39" s="228"/>
      <c r="P39" s="232"/>
      <c r="Q39" s="293"/>
      <c r="R39" s="234"/>
      <c r="S39" s="206"/>
      <c r="T39" s="326"/>
      <c r="U39" s="359" t="str">
        <f t="shared" si="4"/>
        <v/>
      </c>
      <c r="V39" s="413" t="str">
        <f t="shared" si="5"/>
        <v/>
      </c>
      <c r="W39" s="360" t="str">
        <f t="shared" si="6"/>
        <v/>
      </c>
      <c r="X39" s="361"/>
      <c r="Y39" s="346" t="s">
        <v>1073</v>
      </c>
      <c r="Z39" s="347" t="s">
        <v>956</v>
      </c>
      <c r="AA39" s="337"/>
      <c r="AB39" s="381" t="s">
        <v>917</v>
      </c>
      <c r="AC39" s="382"/>
      <c r="AD39" s="377"/>
      <c r="AE39" s="338"/>
      <c r="AF39" s="338"/>
      <c r="AG39" s="338"/>
      <c r="AH39" s="326"/>
      <c r="AI39" s="378" t="s">
        <v>1128</v>
      </c>
      <c r="AJ39" s="326"/>
      <c r="AK39" s="326"/>
      <c r="AL39" s="326"/>
      <c r="AM39" s="304">
        <v>1</v>
      </c>
      <c r="AN39" s="93" t="s">
        <v>84</v>
      </c>
      <c r="AO39" s="93" t="s">
        <v>84</v>
      </c>
      <c r="AP39" s="93" t="s">
        <v>268</v>
      </c>
      <c r="AQ39" s="305">
        <v>129</v>
      </c>
    </row>
    <row r="40" spans="1:43" ht="17.100000000000001" customHeight="1">
      <c r="A40" s="318" t="str">
        <f>IF(C40="","",COUNTA($C$11:C40)-1)</f>
        <v/>
      </c>
      <c r="B40" s="247">
        <v>12</v>
      </c>
      <c r="C40" s="224"/>
      <c r="D40" s="280"/>
      <c r="E40" s="282"/>
      <c r="F40" s="289"/>
      <c r="G40" s="291"/>
      <c r="H40" s="279"/>
      <c r="I40" s="279"/>
      <c r="J40" s="248"/>
      <c r="K40" s="227"/>
      <c r="L40" s="229"/>
      <c r="M40" s="293"/>
      <c r="N40" s="248"/>
      <c r="O40" s="228"/>
      <c r="P40" s="229"/>
      <c r="Q40" s="293"/>
      <c r="R40" s="234"/>
      <c r="S40" s="206"/>
      <c r="T40" s="326"/>
      <c r="U40" s="359" t="str">
        <f t="shared" si="4"/>
        <v/>
      </c>
      <c r="V40" s="413" t="str">
        <f t="shared" si="5"/>
        <v/>
      </c>
      <c r="W40" s="360" t="str">
        <f t="shared" si="6"/>
        <v/>
      </c>
      <c r="X40" s="361"/>
      <c r="Y40" s="346"/>
      <c r="Z40" s="464" t="s">
        <v>953</v>
      </c>
      <c r="AA40" s="337"/>
      <c r="AB40" s="375" t="s">
        <v>920</v>
      </c>
      <c r="AC40" s="383"/>
      <c r="AD40" s="377"/>
      <c r="AE40" s="338"/>
      <c r="AF40" s="338"/>
      <c r="AG40" s="338"/>
      <c r="AH40" s="326"/>
      <c r="AI40" s="326"/>
      <c r="AJ40" s="326"/>
      <c r="AK40" s="326"/>
      <c r="AL40" s="326"/>
      <c r="AM40" s="304">
        <v>1</v>
      </c>
      <c r="AN40" s="93" t="s">
        <v>84</v>
      </c>
      <c r="AO40" s="93" t="s">
        <v>84</v>
      </c>
      <c r="AP40" s="93" t="s">
        <v>269</v>
      </c>
      <c r="AQ40" s="305">
        <v>130</v>
      </c>
    </row>
    <row r="41" spans="1:43" ht="17.100000000000001" customHeight="1">
      <c r="A41" s="318" t="str">
        <f>IF(C41="","",COUNTA($C$11:C41)-1)</f>
        <v/>
      </c>
      <c r="B41" s="247">
        <v>13</v>
      </c>
      <c r="C41" s="224"/>
      <c r="D41" s="280"/>
      <c r="E41" s="282"/>
      <c r="F41" s="289"/>
      <c r="G41" s="291"/>
      <c r="H41" s="279"/>
      <c r="I41" s="279"/>
      <c r="J41" s="248"/>
      <c r="K41" s="227"/>
      <c r="L41" s="229"/>
      <c r="M41" s="295"/>
      <c r="N41" s="248"/>
      <c r="O41" s="228"/>
      <c r="P41" s="232"/>
      <c r="Q41" s="295"/>
      <c r="R41" s="234"/>
      <c r="S41" s="206"/>
      <c r="T41" s="326"/>
      <c r="U41" s="359" t="str">
        <f t="shared" si="4"/>
        <v/>
      </c>
      <c r="V41" s="413" t="str">
        <f t="shared" si="5"/>
        <v/>
      </c>
      <c r="W41" s="360" t="str">
        <f t="shared" si="6"/>
        <v/>
      </c>
      <c r="X41" s="361"/>
      <c r="Y41" s="346"/>
      <c r="Z41" s="347"/>
      <c r="AA41" s="337"/>
      <c r="AB41" s="384" t="s">
        <v>915</v>
      </c>
      <c r="AC41" s="385"/>
      <c r="AD41" s="377"/>
      <c r="AE41" s="338"/>
      <c r="AF41" s="338"/>
      <c r="AG41" s="338"/>
      <c r="AH41" s="326"/>
      <c r="AI41" s="326"/>
      <c r="AJ41" s="326"/>
      <c r="AK41" s="326"/>
      <c r="AL41" s="326"/>
      <c r="AM41" s="304">
        <v>1</v>
      </c>
      <c r="AN41" s="93" t="s">
        <v>84</v>
      </c>
      <c r="AO41" s="93" t="s">
        <v>84</v>
      </c>
      <c r="AP41" s="93" t="s">
        <v>270</v>
      </c>
      <c r="AQ41" s="305">
        <v>131</v>
      </c>
    </row>
    <row r="42" spans="1:43" ht="17.100000000000001" customHeight="1">
      <c r="A42" s="318" t="str">
        <f>IF(C42="","",COUNTA($C$11:C42)-1)</f>
        <v/>
      </c>
      <c r="B42" s="247">
        <v>14</v>
      </c>
      <c r="C42" s="224"/>
      <c r="D42" s="280"/>
      <c r="E42" s="282"/>
      <c r="F42" s="289"/>
      <c r="G42" s="291"/>
      <c r="H42" s="279"/>
      <c r="I42" s="279"/>
      <c r="J42" s="248"/>
      <c r="K42" s="227"/>
      <c r="L42" s="229"/>
      <c r="M42" s="295"/>
      <c r="N42" s="248"/>
      <c r="O42" s="228"/>
      <c r="P42" s="229"/>
      <c r="Q42" s="295"/>
      <c r="R42" s="234"/>
      <c r="S42" s="206"/>
      <c r="T42" s="326"/>
      <c r="U42" s="359" t="str">
        <f t="shared" si="4"/>
        <v/>
      </c>
      <c r="V42" s="413" t="str">
        <f t="shared" si="5"/>
        <v/>
      </c>
      <c r="W42" s="360" t="str">
        <f t="shared" si="6"/>
        <v/>
      </c>
      <c r="X42" s="361"/>
      <c r="Y42" s="346"/>
      <c r="Z42" s="347"/>
      <c r="AA42" s="337"/>
      <c r="AB42" s="375" t="s">
        <v>923</v>
      </c>
      <c r="AC42" s="383"/>
      <c r="AD42" s="377"/>
      <c r="AE42" s="338"/>
      <c r="AF42" s="338"/>
      <c r="AG42" s="338"/>
      <c r="AH42" s="326"/>
      <c r="AI42" s="326"/>
      <c r="AJ42" s="326"/>
      <c r="AK42" s="326"/>
      <c r="AL42" s="326"/>
      <c r="AM42" s="304">
        <v>1</v>
      </c>
      <c r="AN42" s="93" t="s">
        <v>84</v>
      </c>
      <c r="AO42" s="93" t="s">
        <v>84</v>
      </c>
      <c r="AP42" s="93" t="s">
        <v>271</v>
      </c>
      <c r="AQ42" s="305">
        <v>132</v>
      </c>
    </row>
    <row r="43" spans="1:43" ht="17.100000000000001" customHeight="1">
      <c r="A43" s="318" t="str">
        <f>IF(C43="","",COUNTA($C$11:C43)-1)</f>
        <v/>
      </c>
      <c r="B43" s="247">
        <v>15</v>
      </c>
      <c r="C43" s="224"/>
      <c r="D43" s="280"/>
      <c r="E43" s="282"/>
      <c r="F43" s="289"/>
      <c r="G43" s="291"/>
      <c r="H43" s="279"/>
      <c r="I43" s="279"/>
      <c r="J43" s="248"/>
      <c r="K43" s="227"/>
      <c r="L43" s="229"/>
      <c r="M43" s="295"/>
      <c r="N43" s="248"/>
      <c r="O43" s="228"/>
      <c r="P43" s="229"/>
      <c r="Q43" s="295"/>
      <c r="R43" s="234"/>
      <c r="S43" s="206"/>
      <c r="T43" s="326"/>
      <c r="U43" s="359" t="str">
        <f t="shared" si="4"/>
        <v/>
      </c>
      <c r="V43" s="413" t="str">
        <f t="shared" si="5"/>
        <v/>
      </c>
      <c r="W43" s="360" t="str">
        <f t="shared" si="6"/>
        <v/>
      </c>
      <c r="X43" s="361"/>
      <c r="Y43" s="386"/>
      <c r="Z43" s="387"/>
      <c r="AA43" s="337"/>
      <c r="AB43" s="384" t="s">
        <v>925</v>
      </c>
      <c r="AC43" s="383"/>
      <c r="AD43" s="377"/>
      <c r="AE43" s="338"/>
      <c r="AF43" s="338"/>
      <c r="AG43" s="338"/>
      <c r="AH43" s="326"/>
      <c r="AI43" s="326"/>
      <c r="AJ43" s="326"/>
      <c r="AK43" s="326"/>
      <c r="AL43" s="326"/>
      <c r="AM43" s="304">
        <v>1</v>
      </c>
      <c r="AN43" s="93" t="s">
        <v>84</v>
      </c>
      <c r="AO43" s="93" t="s">
        <v>84</v>
      </c>
      <c r="AP43" s="93" t="s">
        <v>272</v>
      </c>
      <c r="AQ43" s="305">
        <v>133</v>
      </c>
    </row>
    <row r="44" spans="1:43" ht="12.95" customHeight="1">
      <c r="B44" s="208"/>
      <c r="C44" s="208"/>
      <c r="D44" s="208"/>
      <c r="E44" s="208"/>
      <c r="F44" s="208"/>
      <c r="G44" s="208"/>
      <c r="H44" s="208"/>
      <c r="I44" s="208"/>
      <c r="J44" s="249"/>
      <c r="K44" s="208"/>
      <c r="L44" s="208"/>
      <c r="M44" s="208"/>
      <c r="N44" s="249"/>
      <c r="O44" s="208"/>
      <c r="P44" s="208"/>
      <c r="Q44" s="208"/>
      <c r="R44" s="208"/>
      <c r="S44" s="206"/>
      <c r="T44" s="326"/>
      <c r="U44" s="326"/>
      <c r="V44" s="326"/>
      <c r="W44" s="326"/>
      <c r="X44" s="326"/>
      <c r="Y44" s="337"/>
      <c r="Z44" s="337"/>
      <c r="AA44" s="337"/>
      <c r="AB44" s="384" t="s">
        <v>926</v>
      </c>
      <c r="AC44" s="385"/>
      <c r="AD44" s="377"/>
      <c r="AE44" s="338"/>
      <c r="AF44" s="338"/>
      <c r="AG44" s="338"/>
      <c r="AH44" s="326"/>
      <c r="AI44" s="326"/>
      <c r="AJ44" s="326"/>
      <c r="AK44" s="326"/>
      <c r="AL44" s="326"/>
      <c r="AM44" s="304">
        <v>1</v>
      </c>
      <c r="AN44" s="93" t="s">
        <v>84</v>
      </c>
      <c r="AO44" s="93" t="s">
        <v>84</v>
      </c>
      <c r="AP44" s="93" t="s">
        <v>273</v>
      </c>
      <c r="AQ44" s="305">
        <v>134</v>
      </c>
    </row>
    <row r="45" spans="1:43" ht="12" customHeight="1">
      <c r="C45" s="513" t="s">
        <v>1103</v>
      </c>
      <c r="D45" s="514"/>
      <c r="E45" s="514"/>
      <c r="F45" s="514"/>
      <c r="G45" s="514"/>
      <c r="H45" s="514"/>
      <c r="I45" s="515"/>
      <c r="K45" s="533" t="s">
        <v>1085</v>
      </c>
      <c r="L45" s="531" t="s">
        <v>36</v>
      </c>
      <c r="M45" s="532"/>
      <c r="N45" s="269" t="s">
        <v>37</v>
      </c>
      <c r="O45" s="417" t="s">
        <v>1087</v>
      </c>
      <c r="P45" s="513" t="s">
        <v>1086</v>
      </c>
      <c r="Q45" s="515"/>
      <c r="R45" s="533" t="s">
        <v>27</v>
      </c>
      <c r="S45" s="206"/>
      <c r="T45" s="326"/>
      <c r="U45" s="326"/>
      <c r="V45" s="326"/>
      <c r="W45" s="326"/>
      <c r="X45" s="326"/>
      <c r="Y45" s="337"/>
      <c r="Z45" s="337"/>
      <c r="AA45" s="337"/>
      <c r="AB45" s="384" t="s">
        <v>924</v>
      </c>
      <c r="AC45" s="385"/>
      <c r="AD45" s="377"/>
      <c r="AE45" s="338"/>
      <c r="AF45" s="338"/>
      <c r="AG45" s="338"/>
      <c r="AH45" s="326"/>
      <c r="AI45" s="326"/>
      <c r="AJ45" s="326"/>
      <c r="AK45" s="326"/>
      <c r="AL45" s="326"/>
      <c r="AM45" s="304">
        <v>1</v>
      </c>
      <c r="AN45" s="93" t="s">
        <v>84</v>
      </c>
      <c r="AO45" s="93" t="s">
        <v>84</v>
      </c>
      <c r="AP45" s="93" t="s">
        <v>274</v>
      </c>
      <c r="AQ45" s="305">
        <v>135</v>
      </c>
    </row>
    <row r="46" spans="1:43" ht="12" customHeight="1">
      <c r="C46" s="521" t="s">
        <v>1116</v>
      </c>
      <c r="D46" s="521"/>
      <c r="E46" s="519" t="s">
        <v>1104</v>
      </c>
      <c r="F46" s="519"/>
      <c r="G46" s="519" t="s">
        <v>1107</v>
      </c>
      <c r="H46" s="519"/>
      <c r="I46" s="519"/>
      <c r="K46" s="534"/>
      <c r="L46" s="529">
        <f>IF($B$6="札幌",2500,2700)</f>
        <v>2700</v>
      </c>
      <c r="M46" s="530"/>
      <c r="N46" s="271">
        <f>IF($B$6="札幌",3500,3700)</f>
        <v>3700</v>
      </c>
      <c r="O46" s="272">
        <f>IF($B$6="札幌",500,700)</f>
        <v>700</v>
      </c>
      <c r="P46" s="527">
        <v>3500</v>
      </c>
      <c r="Q46" s="528"/>
      <c r="R46" s="534"/>
      <c r="S46" s="206"/>
      <c r="T46" s="326"/>
      <c r="U46" s="326"/>
      <c r="V46" s="326"/>
      <c r="W46" s="326"/>
      <c r="X46" s="326"/>
      <c r="Y46" s="337"/>
      <c r="Z46" s="337"/>
      <c r="AA46" s="337"/>
      <c r="AB46" s="379" t="s">
        <v>927</v>
      </c>
      <c r="AC46" s="418"/>
      <c r="AD46" s="377"/>
      <c r="AE46" s="338"/>
      <c r="AF46" s="338"/>
      <c r="AG46" s="338"/>
      <c r="AH46" s="326"/>
      <c r="AI46" s="326"/>
      <c r="AJ46" s="326"/>
      <c r="AK46" s="326"/>
      <c r="AL46" s="326"/>
      <c r="AM46" s="304">
        <v>1</v>
      </c>
      <c r="AN46" s="93" t="s">
        <v>84</v>
      </c>
      <c r="AO46" s="93" t="s">
        <v>84</v>
      </c>
      <c r="AP46" s="93" t="s">
        <v>275</v>
      </c>
      <c r="AQ46" s="305">
        <v>136</v>
      </c>
    </row>
    <row r="47" spans="1:43" ht="15" customHeight="1">
      <c r="C47" s="522" t="s">
        <v>1114</v>
      </c>
      <c r="D47" s="522"/>
      <c r="E47" s="520" t="s">
        <v>1105</v>
      </c>
      <c r="F47" s="520"/>
      <c r="G47" s="520">
        <v>12.34</v>
      </c>
      <c r="H47" s="520"/>
      <c r="I47" s="520"/>
      <c r="K47" s="276" t="s">
        <v>1088</v>
      </c>
      <c r="L47" s="525">
        <f>COUNTA($J$11:$J$25)+COUNTA($J$62:$J$71)-N47</f>
        <v>5</v>
      </c>
      <c r="M47" s="526"/>
      <c r="N47" s="267">
        <f>COUNTA($N$11:$N$25)+COUNTA($N$62:$N$71)</f>
        <v>6</v>
      </c>
      <c r="O47" s="268">
        <f>COUNTA($C$11:$C$25)+COUNTA($C$62:$C$71)-L47-N47</f>
        <v>5</v>
      </c>
      <c r="P47" s="553">
        <f>IF(COUNTA($R$11:$R$25)&lt;&gt;0,1,"")</f>
        <v>1</v>
      </c>
      <c r="Q47" s="554"/>
      <c r="R47" s="207">
        <f>SUM(L47:O47)</f>
        <v>16</v>
      </c>
      <c r="S47" s="206"/>
      <c r="T47" s="326"/>
      <c r="U47" s="326"/>
      <c r="V47" s="326"/>
      <c r="W47" s="326"/>
      <c r="X47" s="326"/>
      <c r="Y47" s="337"/>
      <c r="Z47" s="337"/>
      <c r="AA47" s="337"/>
      <c r="AB47" s="384"/>
      <c r="AC47" s="385"/>
      <c r="AD47" s="377"/>
      <c r="AE47" s="338"/>
      <c r="AF47" s="338"/>
      <c r="AG47" s="338"/>
      <c r="AH47" s="326"/>
      <c r="AI47" s="326"/>
      <c r="AJ47" s="326"/>
      <c r="AK47" s="326"/>
      <c r="AL47" s="326"/>
      <c r="AM47" s="304">
        <v>1</v>
      </c>
      <c r="AN47" s="93" t="s">
        <v>84</v>
      </c>
      <c r="AO47" s="93" t="s">
        <v>84</v>
      </c>
      <c r="AP47" s="93" t="s">
        <v>276</v>
      </c>
      <c r="AQ47" s="305">
        <v>137</v>
      </c>
    </row>
    <row r="48" spans="1:43" ht="15" customHeight="1">
      <c r="C48" s="550" t="s">
        <v>1115</v>
      </c>
      <c r="D48" s="550"/>
      <c r="E48" s="520" t="s">
        <v>1106</v>
      </c>
      <c r="F48" s="520"/>
      <c r="G48" s="520">
        <v>56.78</v>
      </c>
      <c r="H48" s="520"/>
      <c r="I48" s="520"/>
      <c r="J48" s="202"/>
      <c r="K48" s="277" t="s">
        <v>1089</v>
      </c>
      <c r="L48" s="525">
        <f>COUNTA($J$29:$J$43)+COUNTA($J$75:$J$84)-N48</f>
        <v>3</v>
      </c>
      <c r="M48" s="526"/>
      <c r="N48" s="267">
        <f>COUNTA($N$29:$N$43)+COUNTA($N$75:$N$84)</f>
        <v>7</v>
      </c>
      <c r="O48" s="268">
        <f>COUNTA($C$29:$C$43)+COUNTA($C$75:$C$84)-L48-N48</f>
        <v>8</v>
      </c>
      <c r="P48" s="553">
        <f>IF(COUNTA($R$29:$R$43)&lt;&gt;0,1,"")</f>
        <v>1</v>
      </c>
      <c r="Q48" s="554"/>
      <c r="R48" s="207">
        <f>SUM(L48:O48)</f>
        <v>18</v>
      </c>
      <c r="S48" s="206"/>
      <c r="T48" s="326"/>
      <c r="U48" s="326"/>
      <c r="V48" s="326"/>
      <c r="W48" s="326"/>
      <c r="X48" s="326"/>
      <c r="Y48" s="337"/>
      <c r="Z48" s="337"/>
      <c r="AA48" s="337"/>
      <c r="AB48" s="388"/>
      <c r="AC48" s="389"/>
      <c r="AD48" s="390"/>
      <c r="AE48" s="338"/>
      <c r="AF48" s="338"/>
      <c r="AG48" s="338"/>
      <c r="AH48" s="326"/>
      <c r="AI48" s="326"/>
      <c r="AJ48" s="326"/>
      <c r="AK48" s="326"/>
      <c r="AL48" s="326"/>
      <c r="AM48" s="304">
        <v>1</v>
      </c>
      <c r="AN48" s="93" t="s">
        <v>84</v>
      </c>
      <c r="AO48" s="93" t="s">
        <v>84</v>
      </c>
      <c r="AP48" s="93" t="s">
        <v>277</v>
      </c>
      <c r="AQ48" s="305">
        <v>138</v>
      </c>
    </row>
    <row r="49" spans="1:43" ht="9" customHeight="1">
      <c r="B49" s="208"/>
      <c r="C49" s="551" t="s">
        <v>1108</v>
      </c>
      <c r="D49" s="551"/>
      <c r="E49" s="278"/>
      <c r="F49" s="208"/>
      <c r="G49" s="208"/>
      <c r="H49" s="208"/>
      <c r="I49" s="208"/>
      <c r="J49" s="208"/>
      <c r="K49" s="273"/>
      <c r="L49" s="274"/>
      <c r="M49" s="275"/>
      <c r="N49" s="274"/>
      <c r="O49" s="524" t="s">
        <v>1102</v>
      </c>
      <c r="P49" s="539">
        <f>$L$46*(L47+L48)+$N$46*(N47+N48)+$O$46*(O47+O48)+$P$46*(P47+P48)</f>
        <v>85800</v>
      </c>
      <c r="Q49" s="539"/>
      <c r="R49" s="538">
        <f>SUM(R47:R48)</f>
        <v>34</v>
      </c>
      <c r="S49" s="206"/>
      <c r="T49" s="326"/>
      <c r="U49" s="326"/>
      <c r="V49" s="326"/>
      <c r="W49" s="326"/>
      <c r="X49" s="326"/>
      <c r="Y49" s="337"/>
      <c r="Z49" s="337"/>
      <c r="AA49" s="337"/>
      <c r="AB49" s="337"/>
      <c r="AC49" s="337"/>
      <c r="AD49" s="338"/>
      <c r="AE49" s="338"/>
      <c r="AF49" s="338"/>
      <c r="AG49" s="338"/>
      <c r="AH49" s="326"/>
      <c r="AI49" s="326"/>
      <c r="AJ49" s="326"/>
      <c r="AK49" s="326"/>
      <c r="AL49" s="326"/>
      <c r="AM49" s="304">
        <v>1</v>
      </c>
      <c r="AN49" s="93" t="s">
        <v>84</v>
      </c>
      <c r="AO49" s="93" t="s">
        <v>84</v>
      </c>
      <c r="AP49" s="93" t="s">
        <v>278</v>
      </c>
      <c r="AQ49" s="305">
        <v>139</v>
      </c>
    </row>
    <row r="50" spans="1:43" ht="9" customHeight="1">
      <c r="A50" s="316"/>
      <c r="B50" s="265"/>
      <c r="C50" s="552"/>
      <c r="D50" s="552"/>
      <c r="E50" s="208"/>
      <c r="F50" s="208"/>
      <c r="G50" s="208"/>
      <c r="H50" s="208"/>
      <c r="I50" s="208"/>
      <c r="J50" s="208"/>
      <c r="K50" s="249"/>
      <c r="N50" s="202"/>
      <c r="O50" s="524"/>
      <c r="P50" s="539"/>
      <c r="Q50" s="539"/>
      <c r="R50" s="538"/>
      <c r="S50" s="206"/>
      <c r="T50" s="326"/>
      <c r="U50" s="326"/>
      <c r="V50" s="326"/>
      <c r="W50" s="326"/>
      <c r="X50" s="326"/>
      <c r="Y50" s="337"/>
      <c r="Z50" s="337"/>
      <c r="AA50" s="337"/>
      <c r="AB50" s="337"/>
      <c r="AC50" s="337"/>
      <c r="AD50" s="338"/>
      <c r="AE50" s="338"/>
      <c r="AF50" s="338"/>
      <c r="AG50" s="338"/>
      <c r="AH50" s="326"/>
      <c r="AI50" s="326"/>
      <c r="AJ50" s="326"/>
      <c r="AK50" s="326"/>
      <c r="AL50" s="326"/>
      <c r="AM50" s="304">
        <v>1</v>
      </c>
      <c r="AN50" s="93" t="s">
        <v>84</v>
      </c>
      <c r="AO50" s="93" t="s">
        <v>84</v>
      </c>
      <c r="AP50" s="93" t="s">
        <v>279</v>
      </c>
      <c r="AQ50" s="305">
        <v>140</v>
      </c>
    </row>
    <row r="51" spans="1:43" ht="12" customHeight="1">
      <c r="A51" s="317"/>
      <c r="B51" s="266"/>
      <c r="C51" s="523" t="s">
        <v>1112</v>
      </c>
      <c r="D51" s="523"/>
      <c r="E51" s="523" t="s">
        <v>1109</v>
      </c>
      <c r="F51" s="523"/>
      <c r="G51" s="513" t="s">
        <v>1110</v>
      </c>
      <c r="H51" s="514"/>
      <c r="I51" s="515"/>
      <c r="J51" s="270" t="s">
        <v>1104</v>
      </c>
      <c r="K51" s="523" t="s">
        <v>1111</v>
      </c>
      <c r="L51" s="523"/>
      <c r="N51" s="202"/>
      <c r="S51" s="206"/>
      <c r="T51" s="326"/>
      <c r="U51" s="326"/>
      <c r="V51" s="326"/>
      <c r="W51" s="326"/>
      <c r="X51" s="326"/>
      <c r="Y51" s="337"/>
      <c r="Z51" s="337"/>
      <c r="AA51" s="337"/>
      <c r="AB51" s="337"/>
      <c r="AC51" s="337"/>
      <c r="AD51" s="338"/>
      <c r="AE51" s="338"/>
      <c r="AF51" s="338"/>
      <c r="AG51" s="338"/>
      <c r="AH51" s="326"/>
      <c r="AI51" s="326"/>
      <c r="AJ51" s="326"/>
      <c r="AK51" s="326"/>
      <c r="AL51" s="326"/>
      <c r="AM51" s="304">
        <v>1</v>
      </c>
      <c r="AN51" s="93" t="s">
        <v>84</v>
      </c>
      <c r="AO51" s="93" t="s">
        <v>84</v>
      </c>
      <c r="AP51" s="93" t="s">
        <v>280</v>
      </c>
      <c r="AQ51" s="305">
        <v>141</v>
      </c>
    </row>
    <row r="52" spans="1:43" ht="15" customHeight="1">
      <c r="B52" s="208"/>
      <c r="C52" s="512" t="s">
        <v>1113</v>
      </c>
      <c r="D52" s="512"/>
      <c r="E52" s="512" t="s">
        <v>930</v>
      </c>
      <c r="F52" s="512"/>
      <c r="G52" s="516" t="s">
        <v>918</v>
      </c>
      <c r="H52" s="517"/>
      <c r="I52" s="518"/>
      <c r="J52" s="313" t="s">
        <v>1177</v>
      </c>
      <c r="K52" s="512" t="s">
        <v>1123</v>
      </c>
      <c r="L52" s="512"/>
      <c r="N52" s="202"/>
      <c r="S52" s="206"/>
      <c r="T52" s="326"/>
      <c r="U52" s="326"/>
      <c r="V52" s="326"/>
      <c r="W52" s="326"/>
      <c r="X52" s="326"/>
      <c r="Y52" s="337"/>
      <c r="Z52" s="337"/>
      <c r="AA52" s="337"/>
      <c r="AB52" s="337"/>
      <c r="AC52" s="337"/>
      <c r="AD52" s="338"/>
      <c r="AE52" s="338"/>
      <c r="AF52" s="338"/>
      <c r="AG52" s="338"/>
      <c r="AH52" s="326"/>
      <c r="AI52" s="326"/>
      <c r="AJ52" s="326"/>
      <c r="AK52" s="326"/>
      <c r="AL52" s="326"/>
      <c r="AM52" s="304">
        <v>1</v>
      </c>
      <c r="AN52" s="93" t="s">
        <v>84</v>
      </c>
      <c r="AO52" s="93" t="s">
        <v>84</v>
      </c>
      <c r="AP52" s="93" t="s">
        <v>281</v>
      </c>
      <c r="AQ52" s="305">
        <v>142</v>
      </c>
    </row>
    <row r="53" spans="1:43" ht="15" customHeight="1">
      <c r="B53" s="208"/>
      <c r="C53" s="512" t="s">
        <v>1178</v>
      </c>
      <c r="D53" s="512"/>
      <c r="E53" s="512" t="s">
        <v>1025</v>
      </c>
      <c r="F53" s="512"/>
      <c r="G53" s="516" t="s">
        <v>910</v>
      </c>
      <c r="H53" s="517"/>
      <c r="I53" s="518"/>
      <c r="J53" s="313" t="s">
        <v>994</v>
      </c>
      <c r="K53" s="512" t="s">
        <v>1122</v>
      </c>
      <c r="L53" s="512"/>
      <c r="N53" s="202"/>
      <c r="S53" s="206"/>
      <c r="T53" s="326"/>
      <c r="U53" s="326"/>
      <c r="V53" s="326"/>
      <c r="W53" s="326"/>
      <c r="X53" s="391"/>
      <c r="Y53" s="337"/>
      <c r="Z53" s="337"/>
      <c r="AA53" s="337"/>
      <c r="AB53" s="337"/>
      <c r="AC53" s="337"/>
      <c r="AD53" s="338"/>
      <c r="AE53" s="338"/>
      <c r="AF53" s="338"/>
      <c r="AG53" s="338"/>
      <c r="AH53" s="326"/>
      <c r="AI53" s="326"/>
      <c r="AJ53" s="326"/>
      <c r="AK53" s="326"/>
      <c r="AL53" s="326"/>
      <c r="AM53" s="304">
        <v>1</v>
      </c>
      <c r="AN53" s="93" t="s">
        <v>84</v>
      </c>
      <c r="AO53" s="93" t="s">
        <v>84</v>
      </c>
      <c r="AP53" s="93" t="s">
        <v>282</v>
      </c>
      <c r="AQ53" s="305">
        <v>143</v>
      </c>
    </row>
    <row r="54" spans="1:43" ht="15" customHeight="1">
      <c r="B54" s="208"/>
      <c r="C54" s="512" t="s">
        <v>1179</v>
      </c>
      <c r="D54" s="512"/>
      <c r="E54" s="512" t="s">
        <v>928</v>
      </c>
      <c r="F54" s="512"/>
      <c r="G54" s="516" t="s">
        <v>919</v>
      </c>
      <c r="H54" s="517"/>
      <c r="I54" s="518"/>
      <c r="J54" s="313" t="s">
        <v>993</v>
      </c>
      <c r="K54" s="512" t="s">
        <v>1121</v>
      </c>
      <c r="L54" s="512"/>
      <c r="N54" s="202"/>
      <c r="S54" s="206"/>
      <c r="T54" s="326"/>
      <c r="U54" s="326"/>
      <c r="V54" s="326"/>
      <c r="W54" s="326"/>
      <c r="X54" s="391"/>
      <c r="Y54" s="337"/>
      <c r="Z54" s="337"/>
      <c r="AA54" s="337"/>
      <c r="AB54" s="337"/>
      <c r="AC54" s="337"/>
      <c r="AD54" s="338"/>
      <c r="AE54" s="338"/>
      <c r="AF54" s="338"/>
      <c r="AG54" s="338"/>
      <c r="AH54" s="326"/>
      <c r="AI54" s="326"/>
      <c r="AJ54" s="326"/>
      <c r="AK54" s="326"/>
      <c r="AL54" s="326"/>
      <c r="AM54" s="304">
        <v>1</v>
      </c>
      <c r="AN54" s="93" t="s">
        <v>84</v>
      </c>
      <c r="AO54" s="93" t="s">
        <v>84</v>
      </c>
      <c r="AP54" s="93" t="s">
        <v>283</v>
      </c>
      <c r="AQ54" s="305">
        <v>144</v>
      </c>
    </row>
    <row r="55" spans="1:43" ht="37.5" customHeight="1">
      <c r="A55" s="329"/>
      <c r="B55" s="330"/>
      <c r="C55" s="330"/>
      <c r="D55" s="330"/>
      <c r="E55" s="330"/>
      <c r="F55" s="330"/>
      <c r="G55" s="330"/>
      <c r="H55" s="330"/>
      <c r="I55" s="330"/>
      <c r="J55" s="330"/>
      <c r="K55" s="330"/>
      <c r="L55" s="330"/>
      <c r="M55" s="330"/>
      <c r="N55" s="331"/>
      <c r="O55" s="330"/>
      <c r="P55" s="330"/>
      <c r="Q55" s="330"/>
      <c r="R55" s="330"/>
      <c r="S55" s="330"/>
      <c r="T55" s="330"/>
      <c r="U55" s="330"/>
      <c r="V55" s="330"/>
      <c r="W55" s="330"/>
      <c r="X55" s="330"/>
      <c r="Y55" s="392"/>
      <c r="Z55" s="392"/>
      <c r="AA55" s="392"/>
      <c r="AB55" s="392"/>
      <c r="AC55" s="392"/>
      <c r="AD55" s="393"/>
      <c r="AE55" s="393"/>
      <c r="AF55" s="393"/>
      <c r="AG55" s="393"/>
      <c r="AH55" s="330"/>
      <c r="AI55" s="330"/>
      <c r="AJ55" s="330"/>
      <c r="AK55" s="330"/>
      <c r="AL55" s="330"/>
      <c r="AM55" s="304">
        <v>1</v>
      </c>
      <c r="AN55" s="93" t="s">
        <v>84</v>
      </c>
      <c r="AO55" s="93" t="s">
        <v>84</v>
      </c>
      <c r="AP55" s="93" t="s">
        <v>284</v>
      </c>
      <c r="AQ55" s="305">
        <v>145</v>
      </c>
    </row>
    <row r="56" spans="1:43" ht="17.25" customHeight="1">
      <c r="B56" s="535" t="str">
        <f>$B$1&amp;$N$1&amp;"　２枚目"</f>
        <v>令和５年度北海道中学校新人陸上競技大会参加申込書　２枚目</v>
      </c>
      <c r="C56" s="535"/>
      <c r="D56" s="535"/>
      <c r="E56" s="535"/>
      <c r="F56" s="535"/>
      <c r="G56" s="535"/>
      <c r="H56" s="535"/>
      <c r="I56" s="535"/>
      <c r="J56" s="535"/>
      <c r="K56" s="535"/>
      <c r="L56" s="535"/>
      <c r="M56" s="535"/>
      <c r="N56" s="535"/>
      <c r="O56" s="535"/>
      <c r="P56" s="535"/>
      <c r="Q56" s="535"/>
      <c r="R56" s="535"/>
      <c r="S56" s="206"/>
      <c r="T56" s="330"/>
      <c r="U56" s="330"/>
      <c r="V56" s="330"/>
      <c r="W56" s="330"/>
      <c r="X56" s="330"/>
      <c r="Y56" s="392"/>
      <c r="Z56" s="392"/>
      <c r="AA56" s="392"/>
      <c r="AB56" s="392"/>
      <c r="AC56" s="392"/>
      <c r="AD56" s="393"/>
      <c r="AE56" s="393"/>
      <c r="AF56" s="393"/>
      <c r="AG56" s="393"/>
      <c r="AH56" s="330"/>
      <c r="AI56" s="330"/>
      <c r="AJ56" s="330"/>
      <c r="AK56" s="330"/>
      <c r="AL56" s="330"/>
      <c r="AM56" s="304">
        <v>1</v>
      </c>
      <c r="AN56" s="93" t="s">
        <v>84</v>
      </c>
      <c r="AO56" s="93" t="s">
        <v>84</v>
      </c>
      <c r="AP56" s="93" t="s">
        <v>285</v>
      </c>
      <c r="AQ56" s="305">
        <v>146</v>
      </c>
    </row>
    <row r="57" spans="1:43" ht="13.5" customHeight="1">
      <c r="B57" s="416"/>
      <c r="C57" s="416"/>
      <c r="D57" s="416"/>
      <c r="E57" s="416"/>
      <c r="F57" s="416"/>
      <c r="G57" s="416"/>
      <c r="H57" s="416"/>
      <c r="I57" s="416"/>
      <c r="J57" s="416"/>
      <c r="K57" s="416"/>
      <c r="L57" s="416"/>
      <c r="M57" s="416"/>
      <c r="N57" s="416"/>
      <c r="O57" s="416"/>
      <c r="P57" s="416"/>
      <c r="Q57" s="416"/>
      <c r="R57" s="416"/>
      <c r="S57" s="206"/>
      <c r="T57" s="330"/>
      <c r="U57" s="330"/>
      <c r="V57" s="330"/>
      <c r="W57" s="330"/>
      <c r="X57" s="330"/>
      <c r="Y57" s="392"/>
      <c r="Z57" s="392"/>
      <c r="AA57" s="392"/>
      <c r="AB57" s="392"/>
      <c r="AC57" s="392"/>
      <c r="AD57" s="393"/>
      <c r="AE57" s="393"/>
      <c r="AF57" s="393"/>
      <c r="AG57" s="393"/>
      <c r="AH57" s="330"/>
      <c r="AI57" s="330"/>
      <c r="AJ57" s="330"/>
      <c r="AK57" s="330"/>
      <c r="AL57" s="330"/>
      <c r="AM57" s="304">
        <v>1</v>
      </c>
      <c r="AN57" s="93" t="s">
        <v>84</v>
      </c>
      <c r="AO57" s="93" t="s">
        <v>84</v>
      </c>
      <c r="AP57" s="93" t="s">
        <v>286</v>
      </c>
      <c r="AQ57" s="305">
        <v>147</v>
      </c>
    </row>
    <row r="58" spans="1:43" ht="17.25" customHeight="1">
      <c r="B58" s="537" t="str">
        <f>B4&amp;F4</f>
        <v>旭川緑が丘中学校</v>
      </c>
      <c r="C58" s="536"/>
      <c r="D58" s="536"/>
      <c r="E58" s="536"/>
      <c r="F58" s="536"/>
      <c r="G58" s="536" t="str">
        <f>B6</f>
        <v>道北</v>
      </c>
      <c r="H58" s="536"/>
      <c r="I58" s="536"/>
      <c r="J58" s="536" t="str">
        <f>E6&amp;"　中体連"</f>
        <v>旭川　中体連</v>
      </c>
      <c r="K58" s="536"/>
      <c r="L58" s="536" t="str">
        <f>H6</f>
        <v>旭川市</v>
      </c>
      <c r="M58" s="536"/>
      <c r="N58" s="536"/>
      <c r="O58" s="536" t="str">
        <f>N4</f>
        <v>北村　裕美　　寺林　恵子</v>
      </c>
      <c r="P58" s="536"/>
      <c r="Q58" s="536"/>
      <c r="R58" s="536"/>
      <c r="S58" s="206"/>
      <c r="T58" s="330"/>
      <c r="U58" s="330"/>
      <c r="V58" s="330"/>
      <c r="W58" s="330"/>
      <c r="X58" s="330"/>
      <c r="Y58" s="392"/>
      <c r="Z58" s="392"/>
      <c r="AA58" s="392"/>
      <c r="AB58" s="392"/>
      <c r="AC58" s="392"/>
      <c r="AD58" s="393"/>
      <c r="AE58" s="393"/>
      <c r="AF58" s="393"/>
      <c r="AG58" s="393"/>
      <c r="AH58" s="330"/>
      <c r="AI58" s="330"/>
      <c r="AJ58" s="330"/>
      <c r="AK58" s="330"/>
      <c r="AL58" s="330"/>
      <c r="AM58" s="304">
        <v>1</v>
      </c>
      <c r="AN58" s="93" t="s">
        <v>84</v>
      </c>
      <c r="AO58" s="93" t="s">
        <v>84</v>
      </c>
      <c r="AP58" s="93" t="s">
        <v>287</v>
      </c>
      <c r="AQ58" s="305">
        <v>148</v>
      </c>
    </row>
    <row r="59" spans="1:43" ht="17.25">
      <c r="A59" s="315"/>
      <c r="B59" s="215" t="s">
        <v>30</v>
      </c>
      <c r="C59" s="209"/>
      <c r="D59" s="209"/>
      <c r="E59" s="209"/>
      <c r="F59" s="209"/>
      <c r="G59" s="209"/>
      <c r="H59" s="209"/>
      <c r="I59" s="209"/>
      <c r="J59" s="210"/>
      <c r="K59" s="209"/>
      <c r="L59" s="209"/>
      <c r="M59" s="209"/>
      <c r="N59" s="210"/>
      <c r="O59" s="209"/>
      <c r="P59" s="209"/>
      <c r="Q59" s="209"/>
      <c r="R59" s="209"/>
      <c r="S59" s="663"/>
      <c r="T59" s="332"/>
      <c r="U59" s="332"/>
      <c r="V59" s="332"/>
      <c r="W59" s="332"/>
      <c r="X59" s="330"/>
      <c r="Y59" s="392"/>
      <c r="Z59" s="392"/>
      <c r="AA59" s="392"/>
      <c r="AB59" s="392"/>
      <c r="AC59" s="392"/>
      <c r="AD59" s="393"/>
      <c r="AE59" s="393"/>
      <c r="AF59" s="393"/>
      <c r="AG59" s="393"/>
      <c r="AH59" s="330"/>
      <c r="AI59" s="330"/>
      <c r="AJ59" s="330"/>
      <c r="AK59" s="330"/>
      <c r="AL59" s="330"/>
      <c r="AM59" s="304">
        <v>1</v>
      </c>
      <c r="AN59" s="93" t="s">
        <v>84</v>
      </c>
      <c r="AO59" s="93" t="s">
        <v>84</v>
      </c>
      <c r="AP59" s="93" t="s">
        <v>288</v>
      </c>
      <c r="AQ59" s="305">
        <v>149</v>
      </c>
    </row>
    <row r="60" spans="1:43" ht="12" customHeight="1" thickBot="1">
      <c r="B60" s="250" t="s">
        <v>913</v>
      </c>
      <c r="C60" s="252" t="s">
        <v>912</v>
      </c>
      <c r="D60" s="252" t="s">
        <v>911</v>
      </c>
      <c r="E60" s="250" t="s">
        <v>1097</v>
      </c>
      <c r="F60" s="287" t="s">
        <v>1096</v>
      </c>
      <c r="G60" s="284" t="s">
        <v>1070</v>
      </c>
      <c r="H60" s="251" t="s">
        <v>1035</v>
      </c>
      <c r="I60" s="251" t="s">
        <v>1036</v>
      </c>
      <c r="J60" s="250" t="s">
        <v>76</v>
      </c>
      <c r="K60" s="252" t="s">
        <v>6</v>
      </c>
      <c r="L60" s="255" t="s">
        <v>7</v>
      </c>
      <c r="M60" s="253" t="s">
        <v>5</v>
      </c>
      <c r="N60" s="254" t="s">
        <v>77</v>
      </c>
      <c r="O60" s="252" t="s">
        <v>6</v>
      </c>
      <c r="P60" s="255" t="s">
        <v>7</v>
      </c>
      <c r="Q60" s="253" t="s">
        <v>5</v>
      </c>
      <c r="R60" s="256" t="s">
        <v>1039</v>
      </c>
      <c r="S60" s="670" t="s">
        <v>1197</v>
      </c>
      <c r="T60" s="332"/>
      <c r="U60" s="332"/>
      <c r="V60" s="332"/>
      <c r="W60" s="332"/>
      <c r="X60" s="330"/>
      <c r="Y60" s="392"/>
      <c r="Z60" s="392"/>
      <c r="AA60" s="392"/>
      <c r="AB60" s="392"/>
      <c r="AC60" s="392"/>
      <c r="AD60" s="393"/>
      <c r="AE60" s="393"/>
      <c r="AF60" s="393"/>
      <c r="AG60" s="393"/>
      <c r="AH60" s="330"/>
      <c r="AI60" s="330"/>
      <c r="AJ60" s="330"/>
      <c r="AK60" s="330"/>
      <c r="AL60" s="330"/>
      <c r="AM60" s="306">
        <v>1</v>
      </c>
      <c r="AN60" s="95" t="s">
        <v>84</v>
      </c>
      <c r="AO60" s="95" t="s">
        <v>84</v>
      </c>
      <c r="AP60" s="95" t="s">
        <v>289</v>
      </c>
      <c r="AQ60" s="305">
        <v>150</v>
      </c>
    </row>
    <row r="61" spans="1:43" ht="12" customHeight="1" thickTop="1" thickBot="1">
      <c r="B61" s="257">
        <v>0</v>
      </c>
      <c r="C61" s="258" t="s">
        <v>995</v>
      </c>
      <c r="D61" s="260" t="s">
        <v>1094</v>
      </c>
      <c r="E61" s="259" t="s">
        <v>996</v>
      </c>
      <c r="F61" s="288" t="s">
        <v>1095</v>
      </c>
      <c r="G61" s="285">
        <v>1</v>
      </c>
      <c r="H61" s="258">
        <v>2009</v>
      </c>
      <c r="I61" s="258">
        <v>505</v>
      </c>
      <c r="J61" s="259" t="s">
        <v>1044</v>
      </c>
      <c r="K61" s="260">
        <v>12.81</v>
      </c>
      <c r="L61" s="263">
        <v>-0.5</v>
      </c>
      <c r="M61" s="261" t="s">
        <v>8</v>
      </c>
      <c r="N61" s="262" t="s">
        <v>1046</v>
      </c>
      <c r="O61" s="258" t="s">
        <v>1090</v>
      </c>
      <c r="P61" s="263" t="s">
        <v>1047</v>
      </c>
      <c r="Q61" s="261" t="s">
        <v>8</v>
      </c>
      <c r="R61" s="264" t="s">
        <v>1049</v>
      </c>
      <c r="S61" s="671" t="s">
        <v>1196</v>
      </c>
      <c r="T61" s="332"/>
      <c r="U61" s="394" t="s">
        <v>1083</v>
      </c>
      <c r="V61" s="414" t="s">
        <v>1084</v>
      </c>
      <c r="W61" s="395" t="s">
        <v>1137</v>
      </c>
      <c r="X61" s="330"/>
      <c r="Y61" s="392"/>
      <c r="Z61" s="392"/>
      <c r="AA61" s="392"/>
      <c r="AB61" s="392"/>
      <c r="AC61" s="392"/>
      <c r="AD61" s="393"/>
      <c r="AE61" s="393"/>
      <c r="AF61" s="393"/>
      <c r="AG61" s="393"/>
      <c r="AH61" s="330"/>
      <c r="AI61" s="330"/>
      <c r="AJ61" s="330"/>
      <c r="AK61" s="330"/>
      <c r="AL61" s="330"/>
      <c r="AM61" s="306">
        <v>1</v>
      </c>
      <c r="AN61" s="95" t="s">
        <v>84</v>
      </c>
      <c r="AO61" s="95" t="s">
        <v>84</v>
      </c>
      <c r="AP61" s="95" t="s">
        <v>290</v>
      </c>
      <c r="AQ61" s="305">
        <v>151</v>
      </c>
    </row>
    <row r="62" spans="1:43" ht="17.100000000000001" customHeight="1" thickTop="1">
      <c r="A62" s="318">
        <f>IF(C62="","",COUNTA($C$11:$C$43,$C$62:C62)-1)</f>
        <v>18</v>
      </c>
      <c r="B62" s="223">
        <v>1</v>
      </c>
      <c r="C62" s="224" t="s">
        <v>1098</v>
      </c>
      <c r="D62" s="280" t="s">
        <v>1099</v>
      </c>
      <c r="E62" s="282" t="s">
        <v>1100</v>
      </c>
      <c r="F62" s="289" t="s">
        <v>1101</v>
      </c>
      <c r="G62" s="286" t="s">
        <v>1071</v>
      </c>
      <c r="H62" s="279">
        <v>2008</v>
      </c>
      <c r="I62" s="279">
        <v>502</v>
      </c>
      <c r="J62" s="226" t="s">
        <v>1050</v>
      </c>
      <c r="K62" s="227" t="s">
        <v>1135</v>
      </c>
      <c r="L62" s="229">
        <v>0.5</v>
      </c>
      <c r="M62" s="292" t="s">
        <v>9</v>
      </c>
      <c r="N62" s="226" t="s">
        <v>1069</v>
      </c>
      <c r="O62" s="228" t="s">
        <v>1136</v>
      </c>
      <c r="P62" s="229">
        <v>-2.1</v>
      </c>
      <c r="Q62" s="292" t="s">
        <v>9</v>
      </c>
      <c r="R62" s="230" t="s">
        <v>191</v>
      </c>
      <c r="S62" s="669"/>
      <c r="T62" s="332"/>
      <c r="U62" s="396" t="str">
        <f>IF(J62="","",VLOOKUP(J62,$Y$9:$Z$25,2,))</f>
        <v>中学1年男子100m</v>
      </c>
      <c r="V62" s="415" t="str">
        <f t="shared" ref="V62:V71" si="7">IF(N62="","",VLOOKUP(N62,$Y$9:$Z$25,2,))</f>
        <v>中学男子砲丸投(5.000kg)</v>
      </c>
      <c r="W62" s="397" t="str">
        <f>IF(R62="","","中学男子4X100mR")</f>
        <v>中学男子4X100mR</v>
      </c>
      <c r="X62" s="330"/>
      <c r="Y62" s="392"/>
      <c r="Z62" s="392"/>
      <c r="AA62" s="392"/>
      <c r="AB62" s="392"/>
      <c r="AC62" s="392"/>
      <c r="AD62" s="393"/>
      <c r="AE62" s="393"/>
      <c r="AF62" s="393"/>
      <c r="AG62" s="393"/>
      <c r="AH62" s="330"/>
      <c r="AI62" s="330"/>
      <c r="AJ62" s="330"/>
      <c r="AK62" s="330"/>
      <c r="AL62" s="330"/>
      <c r="AM62" s="306">
        <v>1</v>
      </c>
      <c r="AN62" s="95" t="s">
        <v>84</v>
      </c>
      <c r="AO62" s="95" t="s">
        <v>84</v>
      </c>
      <c r="AP62" s="95" t="s">
        <v>291</v>
      </c>
      <c r="AQ62" s="305">
        <v>152</v>
      </c>
    </row>
    <row r="63" spans="1:43" ht="17.100000000000001" customHeight="1">
      <c r="A63" s="318">
        <f>IF(C63="","",COUNTA($C$11:$C$43,$C$62:C63)-1)</f>
        <v>19</v>
      </c>
      <c r="B63" s="231">
        <v>2</v>
      </c>
      <c r="C63" s="225" t="s">
        <v>1098</v>
      </c>
      <c r="D63" s="281"/>
      <c r="E63" s="283"/>
      <c r="F63" s="289"/>
      <c r="G63" s="286">
        <v>2</v>
      </c>
      <c r="H63" s="279">
        <v>2008</v>
      </c>
      <c r="I63" s="279">
        <v>513</v>
      </c>
      <c r="J63" s="226" t="s">
        <v>1050</v>
      </c>
      <c r="K63" s="227" t="s">
        <v>1052</v>
      </c>
      <c r="L63" s="229"/>
      <c r="M63" s="293"/>
      <c r="N63" s="226"/>
      <c r="O63" s="228"/>
      <c r="P63" s="232"/>
      <c r="Q63" s="293"/>
      <c r="R63" s="233"/>
      <c r="S63" s="668"/>
      <c r="T63" s="333"/>
      <c r="U63" s="396" t="str">
        <f t="shared" ref="U63:U71" si="8">IF(J63="","",VLOOKUP(J63,$Y$9:$Z$25,2,))</f>
        <v>中学1年男子100m</v>
      </c>
      <c r="V63" s="415" t="str">
        <f t="shared" si="7"/>
        <v/>
      </c>
      <c r="W63" s="397" t="str">
        <f t="shared" ref="W63:W71" si="9">IF(R63="","","中学男子4X100mR")</f>
        <v/>
      </c>
      <c r="X63" s="330"/>
      <c r="Y63" s="392"/>
      <c r="Z63" s="392"/>
      <c r="AA63" s="392"/>
      <c r="AB63" s="392"/>
      <c r="AC63" s="392"/>
      <c r="AD63" s="393"/>
      <c r="AE63" s="393"/>
      <c r="AF63" s="393"/>
      <c r="AG63" s="393"/>
      <c r="AH63" s="330"/>
      <c r="AI63" s="330"/>
      <c r="AJ63" s="330"/>
      <c r="AK63" s="330"/>
      <c r="AL63" s="330"/>
      <c r="AM63" s="306">
        <v>1</v>
      </c>
      <c r="AN63" s="95" t="s">
        <v>84</v>
      </c>
      <c r="AO63" s="95" t="s">
        <v>84</v>
      </c>
      <c r="AP63" s="95" t="s">
        <v>292</v>
      </c>
      <c r="AQ63" s="305">
        <v>153</v>
      </c>
    </row>
    <row r="64" spans="1:43" ht="17.100000000000001" customHeight="1">
      <c r="A64" s="318">
        <f>IF(C64="","",COUNTA($C$11:$C$43,$C$62:C64)-1)</f>
        <v>20</v>
      </c>
      <c r="B64" s="231">
        <v>3</v>
      </c>
      <c r="C64" s="224" t="s">
        <v>1098</v>
      </c>
      <c r="D64" s="280"/>
      <c r="E64" s="282"/>
      <c r="F64" s="289"/>
      <c r="G64" s="286">
        <v>2</v>
      </c>
      <c r="H64" s="279">
        <v>2008</v>
      </c>
      <c r="I64" s="279">
        <v>619</v>
      </c>
      <c r="J64" s="226" t="s">
        <v>1058</v>
      </c>
      <c r="K64" s="227" t="s">
        <v>1055</v>
      </c>
      <c r="L64" s="229">
        <v>0</v>
      </c>
      <c r="M64" s="293" t="s">
        <v>8</v>
      </c>
      <c r="N64" s="226" t="s">
        <v>1051</v>
      </c>
      <c r="O64" s="228"/>
      <c r="P64" s="229"/>
      <c r="Q64" s="293" t="s">
        <v>8</v>
      </c>
      <c r="R64" s="234" t="s">
        <v>191</v>
      </c>
      <c r="S64" s="668"/>
      <c r="T64" s="333"/>
      <c r="U64" s="396" t="str">
        <f t="shared" si="8"/>
        <v>中学男子200m</v>
      </c>
      <c r="V64" s="415" t="str">
        <f t="shared" si="7"/>
        <v>中学男子800m</v>
      </c>
      <c r="W64" s="397" t="str">
        <f t="shared" si="9"/>
        <v>中学男子4X100mR</v>
      </c>
      <c r="X64" s="330"/>
      <c r="Y64" s="392"/>
      <c r="Z64" s="392"/>
      <c r="AA64" s="392"/>
      <c r="AB64" s="392"/>
      <c r="AC64" s="392"/>
      <c r="AD64" s="393"/>
      <c r="AE64" s="393"/>
      <c r="AF64" s="393"/>
      <c r="AG64" s="393"/>
      <c r="AH64" s="330"/>
      <c r="AI64" s="330"/>
      <c r="AJ64" s="330"/>
      <c r="AK64" s="330"/>
      <c r="AL64" s="330"/>
      <c r="AM64" s="307">
        <v>1</v>
      </c>
      <c r="AN64" s="96" t="s">
        <v>84</v>
      </c>
      <c r="AO64" s="96" t="s">
        <v>84</v>
      </c>
      <c r="AP64" s="96" t="s">
        <v>293</v>
      </c>
      <c r="AQ64" s="305">
        <v>154</v>
      </c>
    </row>
    <row r="65" spans="1:43" ht="17.100000000000001" customHeight="1">
      <c r="A65" s="318">
        <f>IF(C65="","",COUNTA($C$11:$C$43,$C$62:C65)-1)</f>
        <v>21</v>
      </c>
      <c r="B65" s="231">
        <v>4</v>
      </c>
      <c r="C65" s="224" t="s">
        <v>1098</v>
      </c>
      <c r="D65" s="280"/>
      <c r="E65" s="282"/>
      <c r="F65" s="289"/>
      <c r="G65" s="286">
        <v>2</v>
      </c>
      <c r="H65" s="279">
        <v>2009</v>
      </c>
      <c r="I65" s="279">
        <v>211</v>
      </c>
      <c r="J65" s="226" t="s">
        <v>1054</v>
      </c>
      <c r="K65" s="227" t="s">
        <v>1119</v>
      </c>
      <c r="L65" s="229">
        <v>-0.2</v>
      </c>
      <c r="M65" s="293" t="s">
        <v>8</v>
      </c>
      <c r="N65" s="226" t="s">
        <v>1057</v>
      </c>
      <c r="O65" s="228" t="s">
        <v>1091</v>
      </c>
      <c r="P65" s="229"/>
      <c r="Q65" s="293" t="s">
        <v>8</v>
      </c>
      <c r="R65" s="234"/>
      <c r="S65" s="668"/>
      <c r="T65" s="333"/>
      <c r="U65" s="396" t="str">
        <f t="shared" si="8"/>
        <v>中学男子走幅跳</v>
      </c>
      <c r="V65" s="415" t="str">
        <f t="shared" si="7"/>
        <v>中学男子走高跳</v>
      </c>
      <c r="W65" s="397" t="str">
        <f t="shared" si="9"/>
        <v/>
      </c>
      <c r="X65" s="330"/>
      <c r="Y65" s="392"/>
      <c r="Z65" s="392"/>
      <c r="AA65" s="392"/>
      <c r="AB65" s="392"/>
      <c r="AC65" s="392"/>
      <c r="AD65" s="393"/>
      <c r="AE65" s="393"/>
      <c r="AF65" s="393"/>
      <c r="AG65" s="393"/>
      <c r="AH65" s="330"/>
      <c r="AI65" s="330"/>
      <c r="AJ65" s="330"/>
      <c r="AK65" s="330"/>
      <c r="AL65" s="330"/>
      <c r="AM65" s="304">
        <v>1</v>
      </c>
      <c r="AN65" s="93" t="s">
        <v>84</v>
      </c>
      <c r="AO65" s="93" t="s">
        <v>84</v>
      </c>
      <c r="AP65" s="93" t="s">
        <v>294</v>
      </c>
      <c r="AQ65" s="305">
        <v>155</v>
      </c>
    </row>
    <row r="66" spans="1:43" ht="17.100000000000001" customHeight="1">
      <c r="A66" s="318">
        <f>IF(C66="","",COUNTA($C$11:$C$43,$C$62:C66)-1)</f>
        <v>22</v>
      </c>
      <c r="B66" s="231">
        <v>5</v>
      </c>
      <c r="C66" s="224" t="s">
        <v>1098</v>
      </c>
      <c r="D66" s="280"/>
      <c r="E66" s="282"/>
      <c r="F66" s="289"/>
      <c r="G66" s="286">
        <v>1</v>
      </c>
      <c r="H66" s="279">
        <v>2009</v>
      </c>
      <c r="I66" s="279">
        <v>805</v>
      </c>
      <c r="J66" s="226"/>
      <c r="K66" s="227"/>
      <c r="L66" s="229"/>
      <c r="M66" s="293"/>
      <c r="N66" s="226"/>
      <c r="O66" s="228"/>
      <c r="P66" s="229"/>
      <c r="Q66" s="293"/>
      <c r="R66" s="234" t="s">
        <v>191</v>
      </c>
      <c r="S66" s="668"/>
      <c r="T66" s="333"/>
      <c r="U66" s="396" t="str">
        <f t="shared" si="8"/>
        <v/>
      </c>
      <c r="V66" s="415" t="str">
        <f t="shared" si="7"/>
        <v/>
      </c>
      <c r="W66" s="397" t="str">
        <f t="shared" si="9"/>
        <v>中学男子4X100mR</v>
      </c>
      <c r="X66" s="330"/>
      <c r="Y66" s="392"/>
      <c r="Z66" s="392"/>
      <c r="AA66" s="392"/>
      <c r="AB66" s="392"/>
      <c r="AC66" s="392"/>
      <c r="AD66" s="393"/>
      <c r="AE66" s="393"/>
      <c r="AF66" s="393"/>
      <c r="AG66" s="393"/>
      <c r="AH66" s="330"/>
      <c r="AI66" s="330"/>
      <c r="AJ66" s="330"/>
      <c r="AK66" s="330"/>
      <c r="AL66" s="330"/>
      <c r="AM66" s="304">
        <v>1</v>
      </c>
      <c r="AN66" s="93" t="s">
        <v>84</v>
      </c>
      <c r="AO66" s="93" t="s">
        <v>84</v>
      </c>
      <c r="AP66" s="93" t="s">
        <v>295</v>
      </c>
      <c r="AQ66" s="305">
        <v>156</v>
      </c>
    </row>
    <row r="67" spans="1:43" ht="17.100000000000001" customHeight="1">
      <c r="A67" s="318">
        <f>IF(C67="","",COUNTA($C$11:$C$43,$C$62:C67)-1)</f>
        <v>23</v>
      </c>
      <c r="B67" s="231">
        <v>6</v>
      </c>
      <c r="C67" s="224" t="s">
        <v>1098</v>
      </c>
      <c r="D67" s="280"/>
      <c r="E67" s="282"/>
      <c r="F67" s="289"/>
      <c r="G67" s="286">
        <v>1</v>
      </c>
      <c r="H67" s="279">
        <v>2010</v>
      </c>
      <c r="I67" s="279">
        <v>323</v>
      </c>
      <c r="J67" s="226"/>
      <c r="K67" s="227"/>
      <c r="L67" s="229"/>
      <c r="M67" s="293"/>
      <c r="N67" s="235"/>
      <c r="O67" s="236"/>
      <c r="P67" s="232"/>
      <c r="Q67" s="293"/>
      <c r="R67" s="234" t="s">
        <v>191</v>
      </c>
      <c r="S67" s="668"/>
      <c r="T67" s="333"/>
      <c r="U67" s="396" t="str">
        <f t="shared" si="8"/>
        <v/>
      </c>
      <c r="V67" s="415" t="str">
        <f t="shared" si="7"/>
        <v/>
      </c>
      <c r="W67" s="397" t="str">
        <f t="shared" si="9"/>
        <v>中学男子4X100mR</v>
      </c>
      <c r="X67" s="330"/>
      <c r="Y67" s="392"/>
      <c r="Z67" s="392"/>
      <c r="AA67" s="392"/>
      <c r="AB67" s="392"/>
      <c r="AC67" s="392"/>
      <c r="AD67" s="393"/>
      <c r="AE67" s="393"/>
      <c r="AF67" s="393"/>
      <c r="AG67" s="393"/>
      <c r="AH67" s="330"/>
      <c r="AI67" s="330"/>
      <c r="AJ67" s="330"/>
      <c r="AK67" s="330"/>
      <c r="AL67" s="330"/>
      <c r="AM67" s="304">
        <v>1</v>
      </c>
      <c r="AN67" s="93" t="s">
        <v>84</v>
      </c>
      <c r="AO67" s="93" t="s">
        <v>84</v>
      </c>
      <c r="AP67" s="93" t="s">
        <v>296</v>
      </c>
      <c r="AQ67" s="305">
        <v>157</v>
      </c>
    </row>
    <row r="68" spans="1:43" ht="17.100000000000001" customHeight="1">
      <c r="A68" s="318">
        <f>IF(C68="","",COUNTA($C$11:$C$43,$C$62:C68)-1)</f>
        <v>24</v>
      </c>
      <c r="B68" s="231">
        <v>7</v>
      </c>
      <c r="C68" s="224" t="s">
        <v>1098</v>
      </c>
      <c r="D68" s="280"/>
      <c r="E68" s="282"/>
      <c r="F68" s="289"/>
      <c r="G68" s="286">
        <v>1</v>
      </c>
      <c r="H68" s="279">
        <v>2009</v>
      </c>
      <c r="I68" s="279">
        <v>1028</v>
      </c>
      <c r="J68" s="226"/>
      <c r="K68" s="227"/>
      <c r="L68" s="229"/>
      <c r="M68" s="293"/>
      <c r="N68" s="235"/>
      <c r="O68" s="236"/>
      <c r="P68" s="229"/>
      <c r="Q68" s="293"/>
      <c r="R68" s="234" t="s">
        <v>191</v>
      </c>
      <c r="S68" s="668"/>
      <c r="T68" s="333"/>
      <c r="U68" s="396" t="str">
        <f t="shared" si="8"/>
        <v/>
      </c>
      <c r="V68" s="415" t="str">
        <f t="shared" si="7"/>
        <v/>
      </c>
      <c r="W68" s="397" t="str">
        <f t="shared" si="9"/>
        <v>中学男子4X100mR</v>
      </c>
      <c r="X68" s="330"/>
      <c r="Y68" s="392"/>
      <c r="Z68" s="392"/>
      <c r="AA68" s="392"/>
      <c r="AB68" s="392"/>
      <c r="AC68" s="392"/>
      <c r="AD68" s="393"/>
      <c r="AE68" s="393"/>
      <c r="AF68" s="393"/>
      <c r="AG68" s="393"/>
      <c r="AH68" s="330"/>
      <c r="AI68" s="330"/>
      <c r="AJ68" s="330"/>
      <c r="AK68" s="330"/>
      <c r="AL68" s="330"/>
      <c r="AM68" s="304">
        <v>1</v>
      </c>
      <c r="AN68" s="93" t="s">
        <v>84</v>
      </c>
      <c r="AO68" s="93" t="s">
        <v>84</v>
      </c>
      <c r="AP68" s="93" t="s">
        <v>297</v>
      </c>
      <c r="AQ68" s="305">
        <v>158</v>
      </c>
    </row>
    <row r="69" spans="1:43" ht="17.100000000000001" customHeight="1">
      <c r="A69" s="318">
        <f>IF(C69="","",COUNTA($C$11:$C$43,$C$62:C69)-1)</f>
        <v>25</v>
      </c>
      <c r="B69" s="231">
        <v>8</v>
      </c>
      <c r="C69" s="224" t="s">
        <v>1098</v>
      </c>
      <c r="D69" s="280"/>
      <c r="E69" s="282"/>
      <c r="F69" s="289"/>
      <c r="G69" s="286">
        <v>1</v>
      </c>
      <c r="H69" s="279">
        <v>2010</v>
      </c>
      <c r="I69" s="279">
        <v>125</v>
      </c>
      <c r="J69" s="226" t="s">
        <v>1058</v>
      </c>
      <c r="K69" s="227"/>
      <c r="L69" s="229"/>
      <c r="M69" s="293"/>
      <c r="N69" s="226"/>
      <c r="O69" s="228"/>
      <c r="P69" s="232"/>
      <c r="Q69" s="293"/>
      <c r="R69" s="234" t="s">
        <v>191</v>
      </c>
      <c r="S69" s="668"/>
      <c r="T69" s="333"/>
      <c r="U69" s="396" t="str">
        <f t="shared" si="8"/>
        <v>中学男子200m</v>
      </c>
      <c r="V69" s="415" t="str">
        <f t="shared" si="7"/>
        <v/>
      </c>
      <c r="W69" s="397" t="str">
        <f t="shared" si="9"/>
        <v>中学男子4X100mR</v>
      </c>
      <c r="X69" s="330"/>
      <c r="Y69" s="392"/>
      <c r="Z69" s="392"/>
      <c r="AA69" s="392"/>
      <c r="AB69" s="392"/>
      <c r="AC69" s="392"/>
      <c r="AD69" s="393"/>
      <c r="AE69" s="393"/>
      <c r="AF69" s="393"/>
      <c r="AG69" s="393"/>
      <c r="AH69" s="330"/>
      <c r="AI69" s="330"/>
      <c r="AJ69" s="330"/>
      <c r="AK69" s="330"/>
      <c r="AL69" s="330"/>
      <c r="AM69" s="304">
        <v>1</v>
      </c>
      <c r="AN69" s="93" t="s">
        <v>84</v>
      </c>
      <c r="AO69" s="93" t="s">
        <v>84</v>
      </c>
      <c r="AP69" s="93" t="s">
        <v>298</v>
      </c>
      <c r="AQ69" s="305">
        <v>159</v>
      </c>
    </row>
    <row r="70" spans="1:43" ht="17.100000000000001" customHeight="1">
      <c r="A70" s="318" t="str">
        <f>IF(C70="","",COUNTA($C$11:$C$43,$C$62:C70)-1)</f>
        <v/>
      </c>
      <c r="B70" s="231">
        <v>9</v>
      </c>
      <c r="C70" s="224"/>
      <c r="D70" s="280"/>
      <c r="E70" s="282"/>
      <c r="F70" s="289"/>
      <c r="G70" s="286"/>
      <c r="H70" s="279"/>
      <c r="I70" s="279"/>
      <c r="J70" s="226"/>
      <c r="K70" s="227"/>
      <c r="L70" s="229"/>
      <c r="M70" s="293"/>
      <c r="N70" s="226"/>
      <c r="O70" s="228"/>
      <c r="P70" s="229"/>
      <c r="Q70" s="293"/>
      <c r="R70" s="234"/>
      <c r="S70" s="668"/>
      <c r="T70" s="333"/>
      <c r="U70" s="396" t="str">
        <f t="shared" si="8"/>
        <v/>
      </c>
      <c r="V70" s="415" t="str">
        <f t="shared" si="7"/>
        <v/>
      </c>
      <c r="W70" s="397" t="str">
        <f t="shared" si="9"/>
        <v/>
      </c>
      <c r="X70" s="330"/>
      <c r="Y70" s="392"/>
      <c r="Z70" s="392"/>
      <c r="AA70" s="392"/>
      <c r="AB70" s="392"/>
      <c r="AC70" s="392"/>
      <c r="AD70" s="393"/>
      <c r="AE70" s="393"/>
      <c r="AF70" s="393"/>
      <c r="AG70" s="393"/>
      <c r="AH70" s="330"/>
      <c r="AI70" s="330"/>
      <c r="AJ70" s="330"/>
      <c r="AK70" s="330"/>
      <c r="AL70" s="330"/>
      <c r="AM70" s="304">
        <v>1</v>
      </c>
      <c r="AN70" s="93" t="s">
        <v>84</v>
      </c>
      <c r="AO70" s="93" t="s">
        <v>84</v>
      </c>
      <c r="AP70" s="93" t="s">
        <v>299</v>
      </c>
      <c r="AQ70" s="305">
        <v>160</v>
      </c>
    </row>
    <row r="71" spans="1:43" ht="17.100000000000001" customHeight="1">
      <c r="A71" s="318" t="str">
        <f>IF(C71="","",COUNTA($C$11:$C$43,$C$62:C71)-1)</f>
        <v/>
      </c>
      <c r="B71" s="231">
        <v>10</v>
      </c>
      <c r="C71" s="224"/>
      <c r="D71" s="280"/>
      <c r="E71" s="282"/>
      <c r="F71" s="289"/>
      <c r="G71" s="286"/>
      <c r="H71" s="279"/>
      <c r="I71" s="279"/>
      <c r="J71" s="226"/>
      <c r="K71" s="227"/>
      <c r="L71" s="229"/>
      <c r="M71" s="293"/>
      <c r="N71" s="235"/>
      <c r="O71" s="228"/>
      <c r="P71" s="229"/>
      <c r="Q71" s="293"/>
      <c r="R71" s="234"/>
      <c r="S71" s="668"/>
      <c r="T71" s="333"/>
      <c r="U71" s="396" t="str">
        <f t="shared" si="8"/>
        <v/>
      </c>
      <c r="V71" s="415" t="str">
        <f t="shared" si="7"/>
        <v/>
      </c>
      <c r="W71" s="397" t="str">
        <f t="shared" si="9"/>
        <v/>
      </c>
      <c r="X71" s="330"/>
      <c r="Y71" s="392"/>
      <c r="Z71" s="392"/>
      <c r="AA71" s="392"/>
      <c r="AB71" s="392"/>
      <c r="AC71" s="392"/>
      <c r="AD71" s="393"/>
      <c r="AE71" s="393"/>
      <c r="AF71" s="393"/>
      <c r="AG71" s="393"/>
      <c r="AH71" s="330"/>
      <c r="AI71" s="330"/>
      <c r="AJ71" s="330"/>
      <c r="AK71" s="330"/>
      <c r="AL71" s="330"/>
      <c r="AM71" s="304">
        <v>1</v>
      </c>
      <c r="AN71" s="93" t="s">
        <v>84</v>
      </c>
      <c r="AO71" s="93" t="s">
        <v>84</v>
      </c>
      <c r="AP71" s="93" t="s">
        <v>300</v>
      </c>
      <c r="AQ71" s="305">
        <v>161</v>
      </c>
    </row>
    <row r="72" spans="1:43" ht="8.25" customHeight="1">
      <c r="A72" s="318"/>
      <c r="B72" s="237"/>
      <c r="C72" s="238"/>
      <c r="D72" s="238"/>
      <c r="E72" s="238"/>
      <c r="F72" s="238"/>
      <c r="G72" s="238"/>
      <c r="H72" s="238"/>
      <c r="I72" s="238"/>
      <c r="J72" s="239"/>
      <c r="K72" s="240"/>
      <c r="L72" s="241"/>
      <c r="M72" s="242"/>
      <c r="N72" s="239"/>
      <c r="O72" s="240"/>
      <c r="P72" s="241"/>
      <c r="Q72" s="242"/>
      <c r="R72" s="243"/>
      <c r="S72" s="664"/>
      <c r="T72" s="333"/>
      <c r="U72" s="398"/>
      <c r="V72" s="398"/>
      <c r="W72" s="399"/>
      <c r="X72" s="330"/>
      <c r="Y72" s="392"/>
      <c r="Z72" s="392"/>
      <c r="AA72" s="392"/>
      <c r="AB72" s="392"/>
      <c r="AC72" s="392"/>
      <c r="AD72" s="393"/>
      <c r="AE72" s="393"/>
      <c r="AF72" s="393"/>
      <c r="AG72" s="393"/>
      <c r="AH72" s="330"/>
      <c r="AI72" s="330"/>
      <c r="AJ72" s="330"/>
      <c r="AK72" s="330"/>
      <c r="AL72" s="330"/>
      <c r="AM72" s="304">
        <v>1</v>
      </c>
      <c r="AN72" s="93" t="s">
        <v>84</v>
      </c>
      <c r="AO72" s="93" t="s">
        <v>84</v>
      </c>
      <c r="AP72" s="93" t="s">
        <v>301</v>
      </c>
      <c r="AQ72" s="305">
        <v>162</v>
      </c>
    </row>
    <row r="73" spans="1:43" ht="17.25" customHeight="1">
      <c r="A73" s="318"/>
      <c r="B73" s="244" t="s">
        <v>29</v>
      </c>
      <c r="C73" s="245"/>
      <c r="D73" s="245"/>
      <c r="E73" s="246"/>
      <c r="F73" s="246"/>
      <c r="G73" s="246"/>
      <c r="H73" s="246"/>
      <c r="I73" s="246"/>
      <c r="J73" s="319"/>
      <c r="K73" s="320"/>
      <c r="L73" s="322"/>
      <c r="M73" s="321"/>
      <c r="N73" s="319"/>
      <c r="O73" s="320"/>
      <c r="P73" s="322"/>
      <c r="Q73" s="321"/>
      <c r="R73" s="246"/>
      <c r="S73" s="664"/>
      <c r="T73" s="333"/>
      <c r="U73" s="400"/>
      <c r="V73" s="400"/>
      <c r="W73" s="334"/>
      <c r="X73" s="330"/>
      <c r="Y73" s="392"/>
      <c r="Z73" s="392"/>
      <c r="AA73" s="392"/>
      <c r="AB73" s="392"/>
      <c r="AC73" s="392"/>
      <c r="AD73" s="393"/>
      <c r="AE73" s="393"/>
      <c r="AF73" s="393"/>
      <c r="AG73" s="393"/>
      <c r="AH73" s="330"/>
      <c r="AI73" s="330"/>
      <c r="AJ73" s="330"/>
      <c r="AK73" s="330"/>
      <c r="AL73" s="330"/>
      <c r="AM73" s="304">
        <v>1</v>
      </c>
      <c r="AN73" s="93" t="s">
        <v>84</v>
      </c>
      <c r="AO73" s="93" t="s">
        <v>84</v>
      </c>
      <c r="AP73" s="93" t="s">
        <v>302</v>
      </c>
      <c r="AQ73" s="305">
        <v>163</v>
      </c>
    </row>
    <row r="74" spans="1:43" ht="12" customHeight="1" thickBot="1">
      <c r="A74" s="318"/>
      <c r="B74" s="216" t="s">
        <v>913</v>
      </c>
      <c r="C74" s="252" t="s">
        <v>912</v>
      </c>
      <c r="D74" s="252" t="s">
        <v>911</v>
      </c>
      <c r="E74" s="250" t="s">
        <v>1097</v>
      </c>
      <c r="F74" s="287" t="s">
        <v>1096</v>
      </c>
      <c r="G74" s="290" t="s">
        <v>1070</v>
      </c>
      <c r="H74" s="217" t="s">
        <v>1035</v>
      </c>
      <c r="I74" s="217" t="s">
        <v>1036</v>
      </c>
      <c r="J74" s="250" t="s">
        <v>76</v>
      </c>
      <c r="K74" s="252" t="s">
        <v>6</v>
      </c>
      <c r="L74" s="255" t="s">
        <v>7</v>
      </c>
      <c r="M74" s="253" t="s">
        <v>5</v>
      </c>
      <c r="N74" s="254" t="s">
        <v>77</v>
      </c>
      <c r="O74" s="217" t="s">
        <v>6</v>
      </c>
      <c r="P74" s="221" t="s">
        <v>7</v>
      </c>
      <c r="Q74" s="219" t="s">
        <v>5</v>
      </c>
      <c r="R74" s="222" t="s">
        <v>1039</v>
      </c>
      <c r="S74" s="664"/>
      <c r="T74" s="333"/>
      <c r="U74" s="394" t="s">
        <v>1083</v>
      </c>
      <c r="V74" s="414" t="s">
        <v>1084</v>
      </c>
      <c r="W74" s="395" t="s">
        <v>1137</v>
      </c>
      <c r="X74" s="330"/>
      <c r="Y74" s="392"/>
      <c r="Z74" s="392"/>
      <c r="AA74" s="392"/>
      <c r="AB74" s="392"/>
      <c r="AC74" s="392"/>
      <c r="AD74" s="393"/>
      <c r="AE74" s="393"/>
      <c r="AF74" s="393"/>
      <c r="AG74" s="393"/>
      <c r="AH74" s="330"/>
      <c r="AI74" s="330"/>
      <c r="AJ74" s="330"/>
      <c r="AK74" s="330"/>
      <c r="AL74" s="330"/>
      <c r="AM74" s="304">
        <v>1</v>
      </c>
      <c r="AN74" s="93" t="s">
        <v>84</v>
      </c>
      <c r="AO74" s="93" t="s">
        <v>84</v>
      </c>
      <c r="AP74" s="93" t="s">
        <v>303</v>
      </c>
      <c r="AQ74" s="305">
        <v>164</v>
      </c>
    </row>
    <row r="75" spans="1:43" ht="17.100000000000001" customHeight="1" thickTop="1">
      <c r="A75" s="318">
        <f>IF(C75="","",COUNTA($C$11:$C$43,$C$62:C75)-2)</f>
        <v>26</v>
      </c>
      <c r="B75" s="247">
        <v>1</v>
      </c>
      <c r="C75" s="224" t="s">
        <v>1129</v>
      </c>
      <c r="D75" s="280"/>
      <c r="E75" s="282"/>
      <c r="F75" s="289"/>
      <c r="G75" s="291" t="s">
        <v>1117</v>
      </c>
      <c r="H75" s="279"/>
      <c r="I75" s="279"/>
      <c r="J75" s="248" t="s">
        <v>1058</v>
      </c>
      <c r="K75" s="227"/>
      <c r="L75" s="229"/>
      <c r="M75" s="293"/>
      <c r="N75" s="248" t="s">
        <v>1050</v>
      </c>
      <c r="O75" s="228"/>
      <c r="P75" s="229"/>
      <c r="Q75" s="293"/>
      <c r="R75" s="234"/>
      <c r="S75" s="664"/>
      <c r="T75" s="333"/>
      <c r="U75" s="396" t="str">
        <f>IF(J75="","",VLOOKUP(J75,$Y$29:$Z$45,2,))</f>
        <v>中学女子200m</v>
      </c>
      <c r="V75" s="415" t="str">
        <f>IF(N75="","",VLOOKUP(N75,$Y$29:$Z$45,2,))</f>
        <v>中学1年女子100m</v>
      </c>
      <c r="W75" s="397" t="str">
        <f>IF(R75="","","中学女子4X100mR")</f>
        <v/>
      </c>
      <c r="X75" s="330"/>
      <c r="Y75" s="392"/>
      <c r="Z75" s="392"/>
      <c r="AA75" s="392"/>
      <c r="AB75" s="392"/>
      <c r="AC75" s="392"/>
      <c r="AD75" s="393"/>
      <c r="AE75" s="393"/>
      <c r="AF75" s="393"/>
      <c r="AG75" s="393"/>
      <c r="AH75" s="330"/>
      <c r="AI75" s="330"/>
      <c r="AJ75" s="330"/>
      <c r="AK75" s="330"/>
      <c r="AL75" s="330"/>
      <c r="AM75" s="304">
        <v>1</v>
      </c>
      <c r="AN75" s="93" t="s">
        <v>84</v>
      </c>
      <c r="AO75" s="93" t="s">
        <v>84</v>
      </c>
      <c r="AP75" s="93" t="s">
        <v>304</v>
      </c>
      <c r="AQ75" s="305">
        <v>165</v>
      </c>
    </row>
    <row r="76" spans="1:43" ht="17.100000000000001" customHeight="1">
      <c r="A76" s="318">
        <f>IF(C76="","",COUNTA($C$11:$C$43,$C$62:C76)-2)</f>
        <v>27</v>
      </c>
      <c r="B76" s="247">
        <v>2</v>
      </c>
      <c r="C76" s="224" t="s">
        <v>1129</v>
      </c>
      <c r="D76" s="280"/>
      <c r="E76" s="282"/>
      <c r="F76" s="289"/>
      <c r="G76" s="291" t="s">
        <v>1118</v>
      </c>
      <c r="H76" s="279"/>
      <c r="I76" s="279"/>
      <c r="J76" s="248"/>
      <c r="K76" s="227"/>
      <c r="L76" s="229"/>
      <c r="M76" s="293"/>
      <c r="N76" s="248"/>
      <c r="O76" s="228"/>
      <c r="P76" s="229"/>
      <c r="Q76" s="293"/>
      <c r="R76" s="234" t="s">
        <v>191</v>
      </c>
      <c r="S76" s="664"/>
      <c r="T76" s="333"/>
      <c r="U76" s="396" t="str">
        <f t="shared" ref="U76:U84" si="10">IF(J76="","",VLOOKUP(J76,$Y$29:$Z$45,2,))</f>
        <v/>
      </c>
      <c r="V76" s="415" t="str">
        <f t="shared" ref="V76:V84" si="11">IF(N76="","",VLOOKUP(N76,$Y$29:$Z$45,2,))</f>
        <v/>
      </c>
      <c r="W76" s="397" t="str">
        <f t="shared" ref="W76:W84" si="12">IF(R76="","","中学女子4X100mR")</f>
        <v>中学女子4X100mR</v>
      </c>
      <c r="X76" s="330"/>
      <c r="Y76" s="392"/>
      <c r="Z76" s="392"/>
      <c r="AA76" s="392"/>
      <c r="AB76" s="392"/>
      <c r="AC76" s="392"/>
      <c r="AD76" s="393"/>
      <c r="AE76" s="393"/>
      <c r="AF76" s="393"/>
      <c r="AG76" s="393"/>
      <c r="AH76" s="330"/>
      <c r="AI76" s="330"/>
      <c r="AJ76" s="330"/>
      <c r="AK76" s="330"/>
      <c r="AL76" s="330"/>
      <c r="AM76" s="304">
        <v>1</v>
      </c>
      <c r="AN76" s="93" t="s">
        <v>84</v>
      </c>
      <c r="AO76" s="93" t="s">
        <v>84</v>
      </c>
      <c r="AP76" s="93" t="s">
        <v>305</v>
      </c>
      <c r="AQ76" s="305">
        <v>166</v>
      </c>
    </row>
    <row r="77" spans="1:43" ht="17.100000000000001" customHeight="1">
      <c r="A77" s="318">
        <f>IF(C77="","",COUNTA($C$11:$C$43,$C$62:C77)-2)</f>
        <v>28</v>
      </c>
      <c r="B77" s="247">
        <v>3</v>
      </c>
      <c r="C77" s="224" t="s">
        <v>1129</v>
      </c>
      <c r="D77" s="280"/>
      <c r="E77" s="282"/>
      <c r="F77" s="289"/>
      <c r="G77" s="291" t="s">
        <v>1071</v>
      </c>
      <c r="H77" s="279"/>
      <c r="I77" s="279"/>
      <c r="J77" s="248" t="s">
        <v>1051</v>
      </c>
      <c r="K77" s="227" t="s">
        <v>1172</v>
      </c>
      <c r="L77" s="229"/>
      <c r="M77" s="293"/>
      <c r="N77" s="248" t="s">
        <v>1176</v>
      </c>
      <c r="O77" s="228"/>
      <c r="P77" s="229"/>
      <c r="Q77" s="293"/>
      <c r="R77" s="234"/>
      <c r="S77" s="206"/>
      <c r="T77" s="330"/>
      <c r="U77" s="396" t="str">
        <f t="shared" si="10"/>
        <v>中学女子800m</v>
      </c>
      <c r="V77" s="415" t="str">
        <f>IF(N77="","",VLOOKUP(N77,$Y$29:$Z$45,2,))</f>
        <v>中学女子四種競技</v>
      </c>
      <c r="W77" s="397" t="str">
        <f t="shared" si="12"/>
        <v/>
      </c>
      <c r="X77" s="330"/>
      <c r="Y77" s="392"/>
      <c r="Z77" s="392"/>
      <c r="AA77" s="392"/>
      <c r="AB77" s="392"/>
      <c r="AC77" s="392"/>
      <c r="AD77" s="393"/>
      <c r="AE77" s="393"/>
      <c r="AF77" s="393"/>
      <c r="AG77" s="393"/>
      <c r="AH77" s="330"/>
      <c r="AI77" s="330"/>
      <c r="AJ77" s="330"/>
      <c r="AK77" s="330"/>
      <c r="AL77" s="330"/>
      <c r="AM77" s="304">
        <v>1</v>
      </c>
      <c r="AN77" s="93" t="s">
        <v>84</v>
      </c>
      <c r="AO77" s="93" t="s">
        <v>84</v>
      </c>
      <c r="AP77" s="93" t="s">
        <v>306</v>
      </c>
      <c r="AQ77" s="305">
        <v>167</v>
      </c>
    </row>
    <row r="78" spans="1:43" ht="17.100000000000001" customHeight="1">
      <c r="A78" s="318">
        <f>IF(C78="","",COUNTA($C$11:$C$43,$C$62:C78)-2)</f>
        <v>29</v>
      </c>
      <c r="B78" s="247">
        <v>4</v>
      </c>
      <c r="C78" s="224" t="s">
        <v>1129</v>
      </c>
      <c r="D78" s="280"/>
      <c r="E78" s="282"/>
      <c r="F78" s="289"/>
      <c r="G78" s="291"/>
      <c r="H78" s="279"/>
      <c r="I78" s="279"/>
      <c r="J78" s="248"/>
      <c r="K78" s="227"/>
      <c r="L78" s="229"/>
      <c r="M78" s="293"/>
      <c r="N78" s="248"/>
      <c r="O78" s="228"/>
      <c r="P78" s="229"/>
      <c r="Q78" s="293"/>
      <c r="R78" s="234" t="s">
        <v>191</v>
      </c>
      <c r="S78" s="206"/>
      <c r="T78" s="330"/>
      <c r="U78" s="396" t="str">
        <f t="shared" si="10"/>
        <v/>
      </c>
      <c r="V78" s="415" t="str">
        <f t="shared" si="11"/>
        <v/>
      </c>
      <c r="W78" s="397" t="str">
        <f t="shared" si="12"/>
        <v>中学女子4X100mR</v>
      </c>
      <c r="X78" s="330"/>
      <c r="Y78" s="392"/>
      <c r="Z78" s="392"/>
      <c r="AA78" s="392"/>
      <c r="AB78" s="392"/>
      <c r="AC78" s="392"/>
      <c r="AD78" s="393"/>
      <c r="AE78" s="393"/>
      <c r="AF78" s="393"/>
      <c r="AG78" s="393"/>
      <c r="AH78" s="330"/>
      <c r="AI78" s="330"/>
      <c r="AJ78" s="330"/>
      <c r="AK78" s="330"/>
      <c r="AL78" s="330"/>
      <c r="AM78" s="304">
        <v>1</v>
      </c>
      <c r="AN78" s="93" t="s">
        <v>84</v>
      </c>
      <c r="AO78" s="93" t="s">
        <v>84</v>
      </c>
      <c r="AP78" s="93" t="s">
        <v>307</v>
      </c>
      <c r="AQ78" s="305">
        <v>168</v>
      </c>
    </row>
    <row r="79" spans="1:43" ht="17.100000000000001" customHeight="1">
      <c r="A79" s="318">
        <f>IF(C79="","",COUNTA($C$11:$C$43,$C$62:C79)-2)</f>
        <v>30</v>
      </c>
      <c r="B79" s="247">
        <v>5</v>
      </c>
      <c r="C79" s="224" t="s">
        <v>1129</v>
      </c>
      <c r="D79" s="280"/>
      <c r="E79" s="282"/>
      <c r="F79" s="289"/>
      <c r="G79" s="291"/>
      <c r="H79" s="279"/>
      <c r="I79" s="279"/>
      <c r="J79" s="248"/>
      <c r="K79" s="227"/>
      <c r="L79" s="229"/>
      <c r="M79" s="293"/>
      <c r="N79" s="248"/>
      <c r="O79" s="228"/>
      <c r="P79" s="229"/>
      <c r="Q79" s="293"/>
      <c r="R79" s="234" t="s">
        <v>191</v>
      </c>
      <c r="S79" s="206"/>
      <c r="T79" s="330"/>
      <c r="U79" s="396" t="str">
        <f t="shared" si="10"/>
        <v/>
      </c>
      <c r="V79" s="415" t="str">
        <f t="shared" si="11"/>
        <v/>
      </c>
      <c r="W79" s="397" t="str">
        <f t="shared" si="12"/>
        <v>中学女子4X100mR</v>
      </c>
      <c r="X79" s="330"/>
      <c r="Y79" s="392"/>
      <c r="Z79" s="392"/>
      <c r="AA79" s="392"/>
      <c r="AB79" s="392"/>
      <c r="AC79" s="392"/>
      <c r="AD79" s="393"/>
      <c r="AE79" s="393"/>
      <c r="AF79" s="393"/>
      <c r="AG79" s="393"/>
      <c r="AH79" s="330"/>
      <c r="AI79" s="330"/>
      <c r="AJ79" s="330"/>
      <c r="AK79" s="330"/>
      <c r="AL79" s="330"/>
      <c r="AM79" s="304">
        <v>1</v>
      </c>
      <c r="AN79" s="93" t="s">
        <v>84</v>
      </c>
      <c r="AO79" s="93" t="s">
        <v>84</v>
      </c>
      <c r="AP79" s="93" t="s">
        <v>308</v>
      </c>
      <c r="AQ79" s="305">
        <v>169</v>
      </c>
    </row>
    <row r="80" spans="1:43" ht="17.100000000000001" customHeight="1">
      <c r="A80" s="318">
        <f>IF(C80="","",COUNTA($C$11:$C$43,$C$62:C80)-2)</f>
        <v>31</v>
      </c>
      <c r="B80" s="247">
        <v>6</v>
      </c>
      <c r="C80" s="224" t="s">
        <v>1129</v>
      </c>
      <c r="D80" s="280"/>
      <c r="E80" s="282"/>
      <c r="F80" s="289"/>
      <c r="G80" s="291"/>
      <c r="H80" s="279"/>
      <c r="I80" s="279"/>
      <c r="J80" s="248" t="s">
        <v>1051</v>
      </c>
      <c r="K80" s="227" t="s">
        <v>1174</v>
      </c>
      <c r="L80" s="229"/>
      <c r="M80" s="293"/>
      <c r="N80" s="248" t="s">
        <v>1079</v>
      </c>
      <c r="O80" s="228" t="s">
        <v>1173</v>
      </c>
      <c r="P80" s="229">
        <v>0.2</v>
      </c>
      <c r="Q80" s="293" t="s">
        <v>8</v>
      </c>
      <c r="R80" s="234"/>
      <c r="S80" s="665"/>
      <c r="T80" s="334"/>
      <c r="U80" s="396" t="str">
        <f t="shared" si="10"/>
        <v>中学女子800m</v>
      </c>
      <c r="V80" s="415" t="str">
        <f t="shared" si="11"/>
        <v>中学女子100mH(0.762m-8.0m)</v>
      </c>
      <c r="W80" s="397" t="str">
        <f t="shared" si="12"/>
        <v/>
      </c>
      <c r="X80" s="330"/>
      <c r="Y80" s="392"/>
      <c r="Z80" s="392"/>
      <c r="AA80" s="392"/>
      <c r="AB80" s="392"/>
      <c r="AC80" s="392"/>
      <c r="AD80" s="393"/>
      <c r="AE80" s="393"/>
      <c r="AF80" s="393"/>
      <c r="AG80" s="393"/>
      <c r="AH80" s="330"/>
      <c r="AI80" s="330"/>
      <c r="AJ80" s="330"/>
      <c r="AK80" s="330"/>
      <c r="AL80" s="330"/>
      <c r="AM80" s="304">
        <v>1</v>
      </c>
      <c r="AN80" s="93" t="s">
        <v>84</v>
      </c>
      <c r="AO80" s="93" t="s">
        <v>84</v>
      </c>
      <c r="AP80" s="93" t="s">
        <v>309</v>
      </c>
      <c r="AQ80" s="305">
        <v>170</v>
      </c>
    </row>
    <row r="81" spans="1:43" ht="17.100000000000001" customHeight="1">
      <c r="A81" s="318">
        <f>IF(C81="","",COUNTA($C$11:$C$43,$C$62:C81)-2)</f>
        <v>32</v>
      </c>
      <c r="B81" s="247">
        <v>7</v>
      </c>
      <c r="C81" s="224" t="s">
        <v>1129</v>
      </c>
      <c r="D81" s="280"/>
      <c r="E81" s="282"/>
      <c r="F81" s="289"/>
      <c r="G81" s="291"/>
      <c r="H81" s="279"/>
      <c r="I81" s="279"/>
      <c r="J81" s="248"/>
      <c r="K81" s="227"/>
      <c r="L81" s="229"/>
      <c r="M81" s="293"/>
      <c r="N81" s="248"/>
      <c r="O81" s="228"/>
      <c r="P81" s="229"/>
      <c r="Q81" s="293"/>
      <c r="R81" s="234" t="s">
        <v>191</v>
      </c>
      <c r="S81" s="665"/>
      <c r="T81" s="334"/>
      <c r="U81" s="396" t="str">
        <f t="shared" si="10"/>
        <v/>
      </c>
      <c r="V81" s="415" t="str">
        <f t="shared" si="11"/>
        <v/>
      </c>
      <c r="W81" s="397" t="str">
        <f t="shared" si="12"/>
        <v>中学女子4X100mR</v>
      </c>
      <c r="X81" s="330"/>
      <c r="Y81" s="392"/>
      <c r="Z81" s="392"/>
      <c r="AA81" s="392"/>
      <c r="AB81" s="392"/>
      <c r="AC81" s="392"/>
      <c r="AD81" s="393"/>
      <c r="AE81" s="393"/>
      <c r="AF81" s="393"/>
      <c r="AG81" s="393"/>
      <c r="AH81" s="330"/>
      <c r="AI81" s="330"/>
      <c r="AJ81" s="330"/>
      <c r="AK81" s="330"/>
      <c r="AL81" s="330"/>
      <c r="AM81" s="304">
        <v>1</v>
      </c>
      <c r="AN81" s="93" t="s">
        <v>84</v>
      </c>
      <c r="AO81" s="93" t="s">
        <v>84</v>
      </c>
      <c r="AP81" s="93" t="s">
        <v>310</v>
      </c>
      <c r="AQ81" s="305">
        <v>171</v>
      </c>
    </row>
    <row r="82" spans="1:43" ht="17.100000000000001" customHeight="1">
      <c r="A82" s="318">
        <f>IF(C82="","",COUNTA($C$11:$C$43,$C$62:C82)-2)</f>
        <v>33</v>
      </c>
      <c r="B82" s="247">
        <v>8</v>
      </c>
      <c r="C82" s="224" t="s">
        <v>1129</v>
      </c>
      <c r="D82" s="280"/>
      <c r="E82" s="282"/>
      <c r="F82" s="289"/>
      <c r="G82" s="291"/>
      <c r="H82" s="279"/>
      <c r="I82" s="279"/>
      <c r="J82" s="248" t="s">
        <v>1069</v>
      </c>
      <c r="K82" s="227"/>
      <c r="L82" s="229"/>
      <c r="M82" s="293"/>
      <c r="N82" s="248" t="s">
        <v>1056</v>
      </c>
      <c r="O82" s="228"/>
      <c r="P82" s="229"/>
      <c r="Q82" s="293"/>
      <c r="R82" s="234" t="s">
        <v>191</v>
      </c>
      <c r="S82" s="665"/>
      <c r="T82" s="334"/>
      <c r="U82" s="396" t="str">
        <f t="shared" si="10"/>
        <v>中学女子砲丸投(2.72kg)</v>
      </c>
      <c r="V82" s="415" t="str">
        <f t="shared" si="11"/>
        <v>中学2年女子100m</v>
      </c>
      <c r="W82" s="397" t="str">
        <f t="shared" si="12"/>
        <v>中学女子4X100mR</v>
      </c>
      <c r="X82" s="330"/>
      <c r="Y82" s="392"/>
      <c r="Z82" s="392"/>
      <c r="AA82" s="392"/>
      <c r="AB82" s="392"/>
      <c r="AC82" s="392"/>
      <c r="AD82" s="393"/>
      <c r="AE82" s="393"/>
      <c r="AF82" s="393"/>
      <c r="AG82" s="393"/>
      <c r="AH82" s="330"/>
      <c r="AI82" s="330"/>
      <c r="AJ82" s="330"/>
      <c r="AK82" s="330"/>
      <c r="AL82" s="330"/>
      <c r="AM82" s="304">
        <v>1</v>
      </c>
      <c r="AN82" s="93" t="s">
        <v>84</v>
      </c>
      <c r="AO82" s="93" t="s">
        <v>84</v>
      </c>
      <c r="AP82" s="93" t="s">
        <v>311</v>
      </c>
      <c r="AQ82" s="305">
        <v>172</v>
      </c>
    </row>
    <row r="83" spans="1:43" ht="17.100000000000001" customHeight="1">
      <c r="A83" s="318">
        <f>IF(C83="","",COUNTA($C$11:$C$43,$C$62:C83)-2)</f>
        <v>34</v>
      </c>
      <c r="B83" s="247">
        <v>9</v>
      </c>
      <c r="C83" s="224" t="s">
        <v>1129</v>
      </c>
      <c r="D83" s="280"/>
      <c r="E83" s="282"/>
      <c r="F83" s="289"/>
      <c r="G83" s="291"/>
      <c r="H83" s="279"/>
      <c r="I83" s="279"/>
      <c r="J83" s="248" t="s">
        <v>1079</v>
      </c>
      <c r="K83" s="227"/>
      <c r="L83" s="229"/>
      <c r="M83" s="293"/>
      <c r="N83" s="248"/>
      <c r="O83" s="228"/>
      <c r="P83" s="229"/>
      <c r="Q83" s="293"/>
      <c r="R83" s="234" t="s">
        <v>191</v>
      </c>
      <c r="S83" s="666"/>
      <c r="T83" s="335"/>
      <c r="U83" s="396" t="str">
        <f t="shared" si="10"/>
        <v>中学女子100mH(0.762m-8.0m)</v>
      </c>
      <c r="V83" s="415" t="str">
        <f t="shared" si="11"/>
        <v/>
      </c>
      <c r="W83" s="397" t="str">
        <f t="shared" si="12"/>
        <v>中学女子4X100mR</v>
      </c>
      <c r="X83" s="330"/>
      <c r="Y83" s="392"/>
      <c r="Z83" s="392"/>
      <c r="AA83" s="392"/>
      <c r="AB83" s="392"/>
      <c r="AC83" s="392"/>
      <c r="AD83" s="393"/>
      <c r="AE83" s="393"/>
      <c r="AF83" s="393"/>
      <c r="AG83" s="393"/>
      <c r="AH83" s="330"/>
      <c r="AI83" s="330"/>
      <c r="AJ83" s="330"/>
      <c r="AK83" s="330"/>
      <c r="AL83" s="330"/>
      <c r="AM83" s="304">
        <v>1</v>
      </c>
      <c r="AN83" s="93" t="s">
        <v>84</v>
      </c>
      <c r="AO83" s="93" t="s">
        <v>84</v>
      </c>
      <c r="AP83" s="93" t="s">
        <v>312</v>
      </c>
      <c r="AQ83" s="305">
        <v>173</v>
      </c>
    </row>
    <row r="84" spans="1:43" ht="17.100000000000001" customHeight="1">
      <c r="A84" s="318" t="str">
        <f>IF(C84="","",COUNTA($C$11:$C$43,$C$62:C84)-2)</f>
        <v/>
      </c>
      <c r="B84" s="247">
        <v>10</v>
      </c>
      <c r="C84" s="224"/>
      <c r="D84" s="280"/>
      <c r="E84" s="282"/>
      <c r="F84" s="289"/>
      <c r="G84" s="291"/>
      <c r="H84" s="279"/>
      <c r="I84" s="279"/>
      <c r="J84" s="248"/>
      <c r="K84" s="227"/>
      <c r="L84" s="229"/>
      <c r="M84" s="293"/>
      <c r="N84" s="248"/>
      <c r="O84" s="228"/>
      <c r="P84" s="229"/>
      <c r="Q84" s="293"/>
      <c r="R84" s="234"/>
      <c r="S84" s="206"/>
      <c r="T84" s="330"/>
      <c r="U84" s="396" t="str">
        <f t="shared" si="10"/>
        <v/>
      </c>
      <c r="V84" s="415" t="str">
        <f t="shared" si="11"/>
        <v/>
      </c>
      <c r="W84" s="397" t="str">
        <f t="shared" si="12"/>
        <v/>
      </c>
      <c r="X84" s="330"/>
      <c r="Y84" s="392"/>
      <c r="Z84" s="392"/>
      <c r="AA84" s="392"/>
      <c r="AB84" s="392"/>
      <c r="AC84" s="392"/>
      <c r="AD84" s="393"/>
      <c r="AE84" s="393"/>
      <c r="AF84" s="393"/>
      <c r="AG84" s="393"/>
      <c r="AH84" s="330"/>
      <c r="AI84" s="330"/>
      <c r="AJ84" s="330"/>
      <c r="AK84" s="330"/>
      <c r="AL84" s="330"/>
      <c r="AM84" s="304">
        <v>1</v>
      </c>
      <c r="AN84" s="93" t="s">
        <v>84</v>
      </c>
      <c r="AO84" s="93" t="s">
        <v>84</v>
      </c>
      <c r="AP84" s="93" t="s">
        <v>313</v>
      </c>
      <c r="AQ84" s="305">
        <v>174</v>
      </c>
    </row>
    <row r="85" spans="1:43">
      <c r="A85" s="329"/>
      <c r="B85" s="330"/>
      <c r="C85" s="330"/>
      <c r="D85" s="330"/>
      <c r="E85" s="330"/>
      <c r="F85" s="330"/>
      <c r="G85" s="330"/>
      <c r="H85" s="330"/>
      <c r="I85" s="330"/>
      <c r="J85" s="331"/>
      <c r="K85" s="330"/>
      <c r="L85" s="330"/>
      <c r="M85" s="330"/>
      <c r="N85" s="331"/>
      <c r="O85" s="330"/>
      <c r="P85" s="330"/>
      <c r="Q85" s="330"/>
      <c r="R85" s="118" t="s">
        <v>985</v>
      </c>
      <c r="S85" s="330"/>
      <c r="T85" s="330"/>
      <c r="U85" s="330"/>
      <c r="V85" s="330"/>
      <c r="W85" s="330"/>
      <c r="X85" s="330"/>
      <c r="Y85" s="392"/>
      <c r="Z85" s="392"/>
      <c r="AA85" s="392"/>
      <c r="AB85" s="392"/>
      <c r="AC85" s="392"/>
      <c r="AD85" s="393"/>
      <c r="AE85" s="393"/>
      <c r="AF85" s="393"/>
      <c r="AG85" s="393"/>
      <c r="AH85" s="330"/>
      <c r="AI85" s="330"/>
      <c r="AJ85" s="330"/>
      <c r="AK85" s="330"/>
      <c r="AL85" s="330"/>
      <c r="AM85" s="304">
        <v>1</v>
      </c>
      <c r="AN85" s="93" t="s">
        <v>84</v>
      </c>
      <c r="AO85" s="93" t="s">
        <v>84</v>
      </c>
      <c r="AP85" s="93" t="s">
        <v>314</v>
      </c>
      <c r="AQ85" s="305">
        <v>175</v>
      </c>
    </row>
    <row r="86" spans="1:43">
      <c r="A86" s="329"/>
      <c r="B86" s="330"/>
      <c r="C86" s="330"/>
      <c r="D86" s="330"/>
      <c r="E86" s="330"/>
      <c r="F86" s="330"/>
      <c r="G86" s="330"/>
      <c r="H86" s="330"/>
      <c r="I86" s="330"/>
      <c r="J86" s="331"/>
      <c r="K86" s="330"/>
      <c r="L86" s="330"/>
      <c r="M86" s="330"/>
      <c r="N86" s="331"/>
      <c r="O86" s="330"/>
      <c r="P86" s="330"/>
      <c r="Q86" s="330"/>
      <c r="R86" s="330"/>
      <c r="S86" s="330"/>
      <c r="T86" s="330"/>
      <c r="U86" s="330"/>
      <c r="V86" s="330"/>
      <c r="W86" s="330"/>
      <c r="X86" s="330"/>
      <c r="Y86" s="392"/>
      <c r="Z86" s="392"/>
      <c r="AA86" s="392"/>
      <c r="AB86" s="392"/>
      <c r="AC86" s="392"/>
      <c r="AD86" s="393"/>
      <c r="AE86" s="393"/>
      <c r="AF86" s="393"/>
      <c r="AG86" s="393"/>
      <c r="AH86" s="330"/>
      <c r="AI86" s="330"/>
      <c r="AJ86" s="330"/>
      <c r="AK86" s="330"/>
      <c r="AL86" s="330"/>
      <c r="AM86" s="304">
        <v>1</v>
      </c>
      <c r="AN86" s="93" t="s">
        <v>84</v>
      </c>
      <c r="AO86" s="93" t="s">
        <v>84</v>
      </c>
      <c r="AP86" s="93" t="s">
        <v>315</v>
      </c>
      <c r="AQ86" s="305">
        <v>176</v>
      </c>
    </row>
    <row r="87" spans="1:43">
      <c r="A87" s="329"/>
      <c r="B87" s="330"/>
      <c r="C87" s="330"/>
      <c r="D87" s="330"/>
      <c r="E87" s="330"/>
      <c r="F87" s="330"/>
      <c r="G87" s="330"/>
      <c r="H87" s="330"/>
      <c r="I87" s="330"/>
      <c r="J87" s="331"/>
      <c r="K87" s="330"/>
      <c r="L87" s="330"/>
      <c r="M87" s="330"/>
      <c r="N87" s="331"/>
      <c r="O87" s="330"/>
      <c r="P87" s="330"/>
      <c r="Q87" s="330"/>
      <c r="R87" s="330"/>
      <c r="S87" s="330"/>
      <c r="T87" s="330"/>
      <c r="U87" s="330"/>
      <c r="V87" s="330"/>
      <c r="W87" s="330"/>
      <c r="X87" s="330"/>
      <c r="Y87" s="392"/>
      <c r="Z87" s="392"/>
      <c r="AA87" s="392"/>
      <c r="AB87" s="392"/>
      <c r="AC87" s="392"/>
      <c r="AD87" s="393"/>
      <c r="AE87" s="393"/>
      <c r="AF87" s="393"/>
      <c r="AG87" s="393"/>
      <c r="AH87" s="330"/>
      <c r="AI87" s="330"/>
      <c r="AJ87" s="330"/>
      <c r="AK87" s="330"/>
      <c r="AL87" s="330"/>
      <c r="AM87" s="304">
        <v>1</v>
      </c>
      <c r="AN87" s="93" t="s">
        <v>84</v>
      </c>
      <c r="AO87" s="93" t="s">
        <v>84</v>
      </c>
      <c r="AP87" s="93" t="s">
        <v>316</v>
      </c>
      <c r="AQ87" s="305">
        <v>177</v>
      </c>
    </row>
    <row r="88" spans="1:43">
      <c r="A88" s="329"/>
      <c r="B88" s="330"/>
      <c r="C88" s="330"/>
      <c r="D88" s="330"/>
      <c r="E88" s="330"/>
      <c r="F88" s="330"/>
      <c r="G88" s="330"/>
      <c r="H88" s="330"/>
      <c r="I88" s="330"/>
      <c r="J88" s="331"/>
      <c r="K88" s="330"/>
      <c r="L88" s="330"/>
      <c r="M88" s="330"/>
      <c r="N88" s="331"/>
      <c r="O88" s="330"/>
      <c r="P88" s="330"/>
      <c r="Q88" s="330"/>
      <c r="R88" s="330"/>
      <c r="S88" s="330"/>
      <c r="T88" s="330"/>
      <c r="U88" s="330"/>
      <c r="V88" s="330"/>
      <c r="W88" s="330"/>
      <c r="X88" s="330"/>
      <c r="Y88" s="392"/>
      <c r="Z88" s="392"/>
      <c r="AA88" s="392"/>
      <c r="AB88" s="392"/>
      <c r="AC88" s="392"/>
      <c r="AD88" s="393"/>
      <c r="AE88" s="393"/>
      <c r="AF88" s="393"/>
      <c r="AG88" s="393"/>
      <c r="AH88" s="330"/>
      <c r="AI88" s="330"/>
      <c r="AJ88" s="330"/>
      <c r="AK88" s="330"/>
      <c r="AL88" s="330"/>
      <c r="AM88" s="304">
        <v>1</v>
      </c>
      <c r="AN88" s="93" t="s">
        <v>84</v>
      </c>
      <c r="AO88" s="93" t="s">
        <v>84</v>
      </c>
      <c r="AP88" s="93" t="s">
        <v>317</v>
      </c>
      <c r="AQ88" s="305">
        <v>178</v>
      </c>
    </row>
    <row r="89" spans="1:43">
      <c r="A89" s="329"/>
      <c r="B89" s="330"/>
      <c r="C89" s="330"/>
      <c r="D89" s="330"/>
      <c r="E89" s="330"/>
      <c r="F89" s="330"/>
      <c r="G89" s="330"/>
      <c r="H89" s="330"/>
      <c r="I89" s="330"/>
      <c r="J89" s="331"/>
      <c r="K89" s="330"/>
      <c r="L89" s="330"/>
      <c r="M89" s="330"/>
      <c r="N89" s="331"/>
      <c r="O89" s="330"/>
      <c r="P89" s="330"/>
      <c r="Q89" s="330"/>
      <c r="R89" s="330"/>
      <c r="S89" s="330"/>
      <c r="T89" s="330"/>
      <c r="U89" s="330"/>
      <c r="V89" s="330"/>
      <c r="W89" s="330"/>
      <c r="X89" s="330"/>
      <c r="Y89" s="392"/>
      <c r="Z89" s="392"/>
      <c r="AA89" s="392"/>
      <c r="AB89" s="392"/>
      <c r="AC89" s="392"/>
      <c r="AD89" s="393"/>
      <c r="AE89" s="393"/>
      <c r="AF89" s="393"/>
      <c r="AG89" s="393"/>
      <c r="AH89" s="330"/>
      <c r="AI89" s="330"/>
      <c r="AJ89" s="330"/>
      <c r="AK89" s="330"/>
      <c r="AL89" s="330"/>
      <c r="AM89" s="304">
        <v>1</v>
      </c>
      <c r="AN89" s="93" t="s">
        <v>84</v>
      </c>
      <c r="AO89" s="93" t="s">
        <v>84</v>
      </c>
      <c r="AP89" s="93" t="s">
        <v>318</v>
      </c>
      <c r="AQ89" s="305">
        <v>179</v>
      </c>
    </row>
    <row r="90" spans="1:43">
      <c r="A90" s="329"/>
      <c r="B90" s="330"/>
      <c r="C90" s="330"/>
      <c r="D90" s="330"/>
      <c r="E90" s="330"/>
      <c r="F90" s="330"/>
      <c r="G90" s="330"/>
      <c r="H90" s="330"/>
      <c r="I90" s="330"/>
      <c r="J90" s="331"/>
      <c r="K90" s="330"/>
      <c r="L90" s="330"/>
      <c r="M90" s="330"/>
      <c r="N90" s="331"/>
      <c r="O90" s="330"/>
      <c r="P90" s="330"/>
      <c r="Q90" s="330"/>
      <c r="R90" s="330"/>
      <c r="S90" s="330"/>
      <c r="T90" s="330"/>
      <c r="U90" s="330"/>
      <c r="V90" s="330"/>
      <c r="W90" s="330"/>
      <c r="X90" s="330"/>
      <c r="Y90" s="392"/>
      <c r="Z90" s="392"/>
      <c r="AA90" s="392"/>
      <c r="AB90" s="392"/>
      <c r="AC90" s="392"/>
      <c r="AD90" s="393"/>
      <c r="AE90" s="393"/>
      <c r="AF90" s="393"/>
      <c r="AG90" s="393"/>
      <c r="AH90" s="330"/>
      <c r="AI90" s="330"/>
      <c r="AJ90" s="330"/>
      <c r="AK90" s="330"/>
      <c r="AL90" s="330"/>
      <c r="AM90" s="304">
        <v>1</v>
      </c>
      <c r="AN90" s="93" t="s">
        <v>84</v>
      </c>
      <c r="AO90" s="93" t="s">
        <v>84</v>
      </c>
      <c r="AP90" s="93" t="s">
        <v>319</v>
      </c>
      <c r="AQ90" s="305">
        <v>180</v>
      </c>
    </row>
    <row r="91" spans="1:43">
      <c r="A91" s="329"/>
      <c r="B91" s="330"/>
      <c r="C91" s="330"/>
      <c r="D91" s="330"/>
      <c r="E91" s="330"/>
      <c r="F91" s="330"/>
      <c r="G91" s="330"/>
      <c r="H91" s="330"/>
      <c r="I91" s="330"/>
      <c r="J91" s="331"/>
      <c r="K91" s="330"/>
      <c r="L91" s="330"/>
      <c r="M91" s="330"/>
      <c r="N91" s="331"/>
      <c r="O91" s="330"/>
      <c r="P91" s="330"/>
      <c r="Q91" s="330"/>
      <c r="R91" s="330"/>
      <c r="S91" s="330"/>
      <c r="T91" s="330"/>
      <c r="U91" s="330"/>
      <c r="V91" s="330"/>
      <c r="W91" s="330"/>
      <c r="X91" s="330"/>
      <c r="Y91" s="392"/>
      <c r="Z91" s="392"/>
      <c r="AA91" s="392"/>
      <c r="AB91" s="392"/>
      <c r="AC91" s="392"/>
      <c r="AD91" s="393"/>
      <c r="AE91" s="393"/>
      <c r="AF91" s="393"/>
      <c r="AG91" s="393"/>
      <c r="AH91" s="330"/>
      <c r="AI91" s="330"/>
      <c r="AJ91" s="330"/>
      <c r="AK91" s="330"/>
      <c r="AL91" s="330"/>
      <c r="AM91" s="304">
        <v>1</v>
      </c>
      <c r="AN91" s="93" t="s">
        <v>84</v>
      </c>
      <c r="AO91" s="93" t="s">
        <v>84</v>
      </c>
      <c r="AP91" s="93" t="s">
        <v>320</v>
      </c>
      <c r="AQ91" s="305">
        <v>181</v>
      </c>
    </row>
    <row r="92" spans="1:43">
      <c r="AM92" s="304">
        <v>1</v>
      </c>
      <c r="AN92" s="93" t="s">
        <v>84</v>
      </c>
      <c r="AO92" s="93" t="s">
        <v>84</v>
      </c>
      <c r="AP92" s="93" t="s">
        <v>321</v>
      </c>
      <c r="AQ92" s="305">
        <v>182</v>
      </c>
    </row>
    <row r="93" spans="1:43">
      <c r="AM93" s="304">
        <v>1</v>
      </c>
      <c r="AN93" s="93" t="s">
        <v>84</v>
      </c>
      <c r="AO93" s="93" t="s">
        <v>84</v>
      </c>
      <c r="AP93" s="93" t="s">
        <v>322</v>
      </c>
      <c r="AQ93" s="305">
        <v>183</v>
      </c>
    </row>
    <row r="94" spans="1:43">
      <c r="AM94" s="304">
        <v>1</v>
      </c>
      <c r="AN94" s="93" t="s">
        <v>84</v>
      </c>
      <c r="AO94" s="93" t="s">
        <v>84</v>
      </c>
      <c r="AP94" s="93" t="s">
        <v>323</v>
      </c>
      <c r="AQ94" s="305">
        <v>184</v>
      </c>
    </row>
    <row r="95" spans="1:43">
      <c r="AM95" s="304">
        <v>1</v>
      </c>
      <c r="AN95" s="93" t="s">
        <v>84</v>
      </c>
      <c r="AO95" s="93" t="s">
        <v>84</v>
      </c>
      <c r="AP95" s="93" t="s">
        <v>324</v>
      </c>
      <c r="AQ95" s="305">
        <v>185</v>
      </c>
    </row>
    <row r="96" spans="1:43">
      <c r="AM96" s="304">
        <v>1</v>
      </c>
      <c r="AN96" s="93" t="s">
        <v>84</v>
      </c>
      <c r="AO96" s="93" t="s">
        <v>84</v>
      </c>
      <c r="AP96" s="93" t="s">
        <v>325</v>
      </c>
      <c r="AQ96" s="305">
        <v>186</v>
      </c>
    </row>
    <row r="97" spans="39:43">
      <c r="AM97" s="304">
        <v>1</v>
      </c>
      <c r="AN97" s="93" t="s">
        <v>84</v>
      </c>
      <c r="AO97" s="93" t="s">
        <v>84</v>
      </c>
      <c r="AP97" s="93" t="s">
        <v>326</v>
      </c>
      <c r="AQ97" s="305">
        <v>187</v>
      </c>
    </row>
    <row r="98" spans="39:43">
      <c r="AM98" s="304">
        <v>1</v>
      </c>
      <c r="AN98" s="93" t="s">
        <v>84</v>
      </c>
      <c r="AO98" s="93" t="s">
        <v>84</v>
      </c>
      <c r="AP98" s="93" t="s">
        <v>327</v>
      </c>
      <c r="AQ98" s="305">
        <v>188</v>
      </c>
    </row>
    <row r="99" spans="39:43">
      <c r="AM99" s="304">
        <v>1</v>
      </c>
      <c r="AN99" s="93" t="s">
        <v>84</v>
      </c>
      <c r="AO99" s="93" t="s">
        <v>84</v>
      </c>
      <c r="AP99" s="93" t="s">
        <v>328</v>
      </c>
      <c r="AQ99" s="305">
        <v>189</v>
      </c>
    </row>
    <row r="100" spans="39:43">
      <c r="AM100" s="304">
        <v>1</v>
      </c>
      <c r="AN100" s="93" t="s">
        <v>84</v>
      </c>
      <c r="AO100" s="93" t="s">
        <v>84</v>
      </c>
      <c r="AP100" s="93" t="s">
        <v>329</v>
      </c>
      <c r="AQ100" s="305">
        <v>190</v>
      </c>
    </row>
    <row r="101" spans="39:43">
      <c r="AM101" s="304">
        <v>1</v>
      </c>
      <c r="AN101" s="93" t="s">
        <v>84</v>
      </c>
      <c r="AO101" s="93" t="s">
        <v>84</v>
      </c>
      <c r="AP101" s="93" t="s">
        <v>330</v>
      </c>
      <c r="AQ101" s="305">
        <v>191</v>
      </c>
    </row>
    <row r="102" spans="39:43">
      <c r="AM102" s="304">
        <v>1</v>
      </c>
      <c r="AN102" s="93" t="s">
        <v>84</v>
      </c>
      <c r="AO102" s="93" t="s">
        <v>84</v>
      </c>
      <c r="AP102" s="93" t="s">
        <v>331</v>
      </c>
      <c r="AQ102" s="305">
        <v>192</v>
      </c>
    </row>
    <row r="103" spans="39:43">
      <c r="AM103" s="304">
        <v>1</v>
      </c>
      <c r="AN103" s="93" t="s">
        <v>84</v>
      </c>
      <c r="AO103" s="93" t="s">
        <v>84</v>
      </c>
      <c r="AP103" s="93" t="s">
        <v>332</v>
      </c>
      <c r="AQ103" s="305">
        <v>193</v>
      </c>
    </row>
    <row r="104" spans="39:43">
      <c r="AM104" s="304">
        <v>1</v>
      </c>
      <c r="AN104" s="93" t="s">
        <v>84</v>
      </c>
      <c r="AO104" s="93" t="s">
        <v>84</v>
      </c>
      <c r="AP104" s="93" t="s">
        <v>333</v>
      </c>
      <c r="AQ104" s="305">
        <v>194</v>
      </c>
    </row>
    <row r="105" spans="39:43">
      <c r="AM105" s="304">
        <v>1</v>
      </c>
      <c r="AN105" s="93" t="s">
        <v>84</v>
      </c>
      <c r="AO105" s="93" t="s">
        <v>84</v>
      </c>
      <c r="AP105" s="93" t="s">
        <v>334</v>
      </c>
      <c r="AQ105" s="305">
        <v>195</v>
      </c>
    </row>
    <row r="106" spans="39:43">
      <c r="AM106" s="304">
        <v>1</v>
      </c>
      <c r="AN106" s="93" t="s">
        <v>84</v>
      </c>
      <c r="AO106" s="93" t="s">
        <v>84</v>
      </c>
      <c r="AP106" s="93" t="s">
        <v>335</v>
      </c>
      <c r="AQ106" s="305">
        <v>196</v>
      </c>
    </row>
    <row r="107" spans="39:43">
      <c r="AM107" s="304">
        <v>1</v>
      </c>
      <c r="AN107" s="93" t="s">
        <v>84</v>
      </c>
      <c r="AO107" s="93" t="s">
        <v>84</v>
      </c>
      <c r="AP107" s="93" t="s">
        <v>336</v>
      </c>
      <c r="AQ107" s="305">
        <v>197</v>
      </c>
    </row>
    <row r="108" spans="39:43">
      <c r="AM108" s="304">
        <v>1</v>
      </c>
      <c r="AN108" s="93" t="s">
        <v>84</v>
      </c>
      <c r="AO108" s="93" t="s">
        <v>84</v>
      </c>
      <c r="AP108" s="93" t="s">
        <v>337</v>
      </c>
      <c r="AQ108" s="305">
        <v>198</v>
      </c>
    </row>
    <row r="109" spans="39:43">
      <c r="AM109" s="304">
        <v>1</v>
      </c>
      <c r="AN109" s="93" t="s">
        <v>84</v>
      </c>
      <c r="AO109" s="93" t="s">
        <v>84</v>
      </c>
      <c r="AP109" s="93" t="s">
        <v>338</v>
      </c>
      <c r="AQ109" s="305">
        <v>199</v>
      </c>
    </row>
    <row r="110" spans="39:43">
      <c r="AM110" s="304">
        <v>1</v>
      </c>
      <c r="AN110" s="93" t="s">
        <v>84</v>
      </c>
      <c r="AO110" s="93" t="s">
        <v>84</v>
      </c>
      <c r="AP110" s="93" t="s">
        <v>339</v>
      </c>
      <c r="AQ110" s="305">
        <v>200</v>
      </c>
    </row>
    <row r="111" spans="39:43">
      <c r="AM111" s="304">
        <v>1</v>
      </c>
      <c r="AN111" s="93" t="s">
        <v>84</v>
      </c>
      <c r="AO111" s="93" t="s">
        <v>84</v>
      </c>
      <c r="AP111" s="93" t="s">
        <v>340</v>
      </c>
      <c r="AQ111" s="305">
        <v>201</v>
      </c>
    </row>
    <row r="112" spans="39:43">
      <c r="AM112" s="304">
        <v>1</v>
      </c>
      <c r="AN112" s="93" t="s">
        <v>84</v>
      </c>
      <c r="AO112" s="93" t="s">
        <v>84</v>
      </c>
      <c r="AP112" s="93" t="s">
        <v>341</v>
      </c>
      <c r="AQ112" s="305">
        <v>202</v>
      </c>
    </row>
    <row r="113" spans="39:43">
      <c r="AM113" s="304">
        <v>1</v>
      </c>
      <c r="AN113" s="93" t="s">
        <v>84</v>
      </c>
      <c r="AO113" s="93" t="s">
        <v>84</v>
      </c>
      <c r="AP113" s="93" t="s">
        <v>342</v>
      </c>
      <c r="AQ113" s="305">
        <v>203</v>
      </c>
    </row>
    <row r="114" spans="39:43">
      <c r="AM114" s="304">
        <v>1</v>
      </c>
      <c r="AN114" s="93" t="s">
        <v>84</v>
      </c>
      <c r="AO114" s="93" t="s">
        <v>84</v>
      </c>
      <c r="AP114" s="93" t="s">
        <v>343</v>
      </c>
      <c r="AQ114" s="305">
        <v>204</v>
      </c>
    </row>
    <row r="115" spans="39:43">
      <c r="AM115" s="304">
        <v>1</v>
      </c>
      <c r="AN115" s="93" t="s">
        <v>84</v>
      </c>
      <c r="AO115" s="93" t="s">
        <v>84</v>
      </c>
      <c r="AP115" s="93" t="s">
        <v>344</v>
      </c>
      <c r="AQ115" s="305">
        <v>205</v>
      </c>
    </row>
    <row r="116" spans="39:43">
      <c r="AM116" s="304">
        <v>1</v>
      </c>
      <c r="AN116" s="93" t="s">
        <v>84</v>
      </c>
      <c r="AO116" s="93" t="s">
        <v>84</v>
      </c>
      <c r="AP116" s="93" t="s">
        <v>345</v>
      </c>
      <c r="AQ116" s="305">
        <v>206</v>
      </c>
    </row>
    <row r="117" spans="39:43">
      <c r="AM117" s="304">
        <v>1</v>
      </c>
      <c r="AN117" s="93" t="s">
        <v>84</v>
      </c>
      <c r="AO117" s="93" t="s">
        <v>84</v>
      </c>
      <c r="AP117" s="93" t="s">
        <v>346</v>
      </c>
      <c r="AQ117" s="305">
        <v>207</v>
      </c>
    </row>
    <row r="118" spans="39:43">
      <c r="AM118" s="304">
        <v>1</v>
      </c>
      <c r="AN118" s="93" t="s">
        <v>84</v>
      </c>
      <c r="AO118" s="93" t="s">
        <v>84</v>
      </c>
      <c r="AP118" s="93" t="s">
        <v>1139</v>
      </c>
      <c r="AQ118" s="305">
        <v>208</v>
      </c>
    </row>
    <row r="119" spans="39:43">
      <c r="AM119" s="304">
        <v>1</v>
      </c>
      <c r="AN119" s="93" t="s">
        <v>84</v>
      </c>
      <c r="AO119" s="93" t="s">
        <v>84</v>
      </c>
      <c r="AP119" s="93" t="s">
        <v>1140</v>
      </c>
      <c r="AQ119" s="305">
        <v>209</v>
      </c>
    </row>
    <row r="120" spans="39:43">
      <c r="AM120" s="304">
        <v>1</v>
      </c>
      <c r="AN120" s="93" t="s">
        <v>84</v>
      </c>
      <c r="AO120" s="93" t="s">
        <v>84</v>
      </c>
      <c r="AP120" s="93" t="s">
        <v>1141</v>
      </c>
      <c r="AQ120" s="305">
        <v>210</v>
      </c>
    </row>
    <row r="121" spans="39:43">
      <c r="AM121" s="304">
        <v>1</v>
      </c>
      <c r="AN121" s="93" t="s">
        <v>84</v>
      </c>
      <c r="AO121" s="93" t="s">
        <v>84</v>
      </c>
      <c r="AP121" s="93" t="s">
        <v>1002</v>
      </c>
      <c r="AQ121" s="305">
        <v>211</v>
      </c>
    </row>
    <row r="122" spans="39:43">
      <c r="AM122" s="304">
        <v>1</v>
      </c>
      <c r="AN122" s="93" t="s">
        <v>84</v>
      </c>
      <c r="AO122" s="93" t="s">
        <v>84</v>
      </c>
      <c r="AP122" s="93" t="s">
        <v>1142</v>
      </c>
      <c r="AQ122" s="305">
        <v>212</v>
      </c>
    </row>
    <row r="123" spans="39:43">
      <c r="AM123" s="304">
        <v>1</v>
      </c>
      <c r="AN123" s="93" t="s">
        <v>84</v>
      </c>
      <c r="AO123" s="93" t="s">
        <v>84</v>
      </c>
      <c r="AP123" s="93" t="s">
        <v>1143</v>
      </c>
      <c r="AQ123" s="305">
        <v>213</v>
      </c>
    </row>
    <row r="124" spans="39:43">
      <c r="AM124" s="304">
        <v>1</v>
      </c>
      <c r="AN124" s="93" t="s">
        <v>84</v>
      </c>
      <c r="AO124" s="93" t="s">
        <v>84</v>
      </c>
      <c r="AP124" s="93" t="s">
        <v>1005</v>
      </c>
      <c r="AQ124" s="305">
        <v>214</v>
      </c>
    </row>
    <row r="125" spans="39:43">
      <c r="AM125" s="304">
        <v>1</v>
      </c>
      <c r="AN125" s="93" t="s">
        <v>84</v>
      </c>
      <c r="AO125" s="93" t="s">
        <v>84</v>
      </c>
      <c r="AP125" s="93" t="s">
        <v>1144</v>
      </c>
      <c r="AQ125" s="305">
        <v>215</v>
      </c>
    </row>
    <row r="126" spans="39:43">
      <c r="AM126" s="304">
        <v>1</v>
      </c>
      <c r="AN126" s="93" t="s">
        <v>84</v>
      </c>
      <c r="AO126" s="93" t="s">
        <v>84</v>
      </c>
      <c r="AP126" s="93" t="s">
        <v>1145</v>
      </c>
      <c r="AQ126" s="305">
        <v>216</v>
      </c>
    </row>
    <row r="127" spans="39:43">
      <c r="AM127" s="304">
        <v>1</v>
      </c>
      <c r="AN127" s="93" t="s">
        <v>84</v>
      </c>
      <c r="AO127" s="93" t="s">
        <v>84</v>
      </c>
      <c r="AP127" s="93" t="s">
        <v>1146</v>
      </c>
      <c r="AQ127" s="305">
        <v>217</v>
      </c>
    </row>
    <row r="128" spans="39:43">
      <c r="AM128" s="304"/>
      <c r="AN128" s="93"/>
      <c r="AO128" s="93"/>
      <c r="AP128" s="93"/>
      <c r="AQ128" s="305">
        <v>218</v>
      </c>
    </row>
    <row r="129" spans="39:43">
      <c r="AM129" s="304"/>
      <c r="AN129" s="93"/>
      <c r="AO129" s="93"/>
      <c r="AP129" s="93"/>
      <c r="AQ129" s="305">
        <v>219</v>
      </c>
    </row>
    <row r="130" spans="39:43">
      <c r="AM130" s="304"/>
      <c r="AN130" s="93"/>
      <c r="AO130" s="93"/>
      <c r="AP130" s="93"/>
      <c r="AQ130" s="305">
        <v>220</v>
      </c>
    </row>
    <row r="131" spans="39:43">
      <c r="AM131" s="304">
        <v>2</v>
      </c>
      <c r="AN131" s="93" t="s">
        <v>87</v>
      </c>
      <c r="AO131" s="93" t="s">
        <v>350</v>
      </c>
      <c r="AP131" s="93" t="s">
        <v>351</v>
      </c>
      <c r="AQ131" s="305">
        <v>221</v>
      </c>
    </row>
    <row r="132" spans="39:43">
      <c r="AM132" s="304">
        <v>2</v>
      </c>
      <c r="AN132" s="93" t="s">
        <v>87</v>
      </c>
      <c r="AO132" s="93" t="s">
        <v>350</v>
      </c>
      <c r="AP132" s="93" t="s">
        <v>352</v>
      </c>
      <c r="AQ132" s="305">
        <v>222</v>
      </c>
    </row>
    <row r="133" spans="39:43">
      <c r="AM133" s="304">
        <v>2</v>
      </c>
      <c r="AN133" s="93" t="s">
        <v>87</v>
      </c>
      <c r="AO133" s="93" t="s">
        <v>350</v>
      </c>
      <c r="AP133" s="93" t="s">
        <v>353</v>
      </c>
      <c r="AQ133" s="305">
        <v>223</v>
      </c>
    </row>
    <row r="134" spans="39:43">
      <c r="AM134" s="308">
        <v>2</v>
      </c>
      <c r="AN134" s="92" t="s">
        <v>87</v>
      </c>
      <c r="AO134" s="92" t="s">
        <v>350</v>
      </c>
      <c r="AP134" s="93" t="s">
        <v>354</v>
      </c>
      <c r="AQ134" s="305">
        <v>224</v>
      </c>
    </row>
    <row r="135" spans="39:43">
      <c r="AM135" s="308">
        <v>2</v>
      </c>
      <c r="AN135" s="92" t="s">
        <v>87</v>
      </c>
      <c r="AO135" s="92" t="s">
        <v>350</v>
      </c>
      <c r="AP135" s="93" t="s">
        <v>355</v>
      </c>
      <c r="AQ135" s="305">
        <v>225</v>
      </c>
    </row>
    <row r="136" spans="39:43">
      <c r="AM136" s="308">
        <v>2</v>
      </c>
      <c r="AN136" s="92" t="s">
        <v>87</v>
      </c>
      <c r="AO136" s="92" t="s">
        <v>350</v>
      </c>
      <c r="AP136" s="93" t="s">
        <v>356</v>
      </c>
      <c r="AQ136" s="305">
        <v>226</v>
      </c>
    </row>
    <row r="137" spans="39:43">
      <c r="AM137" s="308">
        <v>2</v>
      </c>
      <c r="AN137" s="92" t="s">
        <v>87</v>
      </c>
      <c r="AO137" s="92" t="s">
        <v>350</v>
      </c>
      <c r="AP137" s="93" t="s">
        <v>357</v>
      </c>
      <c r="AQ137" s="305">
        <v>227</v>
      </c>
    </row>
    <row r="138" spans="39:43">
      <c r="AM138" s="308">
        <v>2</v>
      </c>
      <c r="AN138" s="92" t="s">
        <v>87</v>
      </c>
      <c r="AO138" s="92" t="s">
        <v>350</v>
      </c>
      <c r="AP138" s="93" t="s">
        <v>358</v>
      </c>
      <c r="AQ138" s="305">
        <v>228</v>
      </c>
    </row>
    <row r="139" spans="39:43">
      <c r="AM139" s="308">
        <v>2</v>
      </c>
      <c r="AN139" s="92" t="s">
        <v>87</v>
      </c>
      <c r="AO139" s="92" t="s">
        <v>350</v>
      </c>
      <c r="AP139" s="93" t="s">
        <v>359</v>
      </c>
      <c r="AQ139" s="305">
        <v>229</v>
      </c>
    </row>
    <row r="140" spans="39:43">
      <c r="AM140" s="308">
        <v>2</v>
      </c>
      <c r="AN140" s="92" t="s">
        <v>87</v>
      </c>
      <c r="AO140" s="92" t="s">
        <v>350</v>
      </c>
      <c r="AP140" s="93" t="s">
        <v>360</v>
      </c>
      <c r="AQ140" s="305">
        <v>230</v>
      </c>
    </row>
    <row r="141" spans="39:43">
      <c r="AM141" s="308">
        <v>2</v>
      </c>
      <c r="AN141" s="92" t="s">
        <v>87</v>
      </c>
      <c r="AO141" s="92" t="s">
        <v>350</v>
      </c>
      <c r="AP141" s="93" t="s">
        <v>361</v>
      </c>
      <c r="AQ141" s="305">
        <v>231</v>
      </c>
    </row>
    <row r="142" spans="39:43">
      <c r="AM142" s="308">
        <v>2</v>
      </c>
      <c r="AN142" s="92" t="s">
        <v>87</v>
      </c>
      <c r="AO142" s="92" t="s">
        <v>350</v>
      </c>
      <c r="AP142" s="93" t="s">
        <v>362</v>
      </c>
      <c r="AQ142" s="305">
        <v>232</v>
      </c>
    </row>
    <row r="143" spans="39:43">
      <c r="AM143" s="308">
        <v>2</v>
      </c>
      <c r="AN143" s="92" t="s">
        <v>87</v>
      </c>
      <c r="AO143" s="92" t="s">
        <v>350</v>
      </c>
      <c r="AP143" s="93" t="s">
        <v>363</v>
      </c>
      <c r="AQ143" s="305">
        <v>233</v>
      </c>
    </row>
    <row r="144" spans="39:43">
      <c r="AM144" s="308">
        <v>2</v>
      </c>
      <c r="AN144" s="92" t="s">
        <v>87</v>
      </c>
      <c r="AO144" s="92" t="s">
        <v>350</v>
      </c>
      <c r="AP144" s="93" t="s">
        <v>364</v>
      </c>
      <c r="AQ144" s="305">
        <v>234</v>
      </c>
    </row>
    <row r="145" spans="39:43">
      <c r="AM145" s="308">
        <v>2</v>
      </c>
      <c r="AN145" s="92" t="s">
        <v>87</v>
      </c>
      <c r="AO145" s="92" t="s">
        <v>350</v>
      </c>
      <c r="AP145" s="93" t="s">
        <v>365</v>
      </c>
      <c r="AQ145" s="305">
        <v>235</v>
      </c>
    </row>
    <row r="146" spans="39:43">
      <c r="AM146" s="308">
        <v>2</v>
      </c>
      <c r="AN146" s="92" t="s">
        <v>87</v>
      </c>
      <c r="AO146" s="92" t="s">
        <v>350</v>
      </c>
      <c r="AP146" s="93" t="s">
        <v>366</v>
      </c>
      <c r="AQ146" s="305">
        <v>236</v>
      </c>
    </row>
    <row r="147" spans="39:43">
      <c r="AM147" s="308">
        <v>2</v>
      </c>
      <c r="AN147" s="92" t="s">
        <v>87</v>
      </c>
      <c r="AO147" s="92" t="s">
        <v>350</v>
      </c>
      <c r="AP147" s="93" t="s">
        <v>367</v>
      </c>
      <c r="AQ147" s="305">
        <v>237</v>
      </c>
    </row>
    <row r="148" spans="39:43">
      <c r="AM148" s="308">
        <v>2</v>
      </c>
      <c r="AN148" s="92" t="s">
        <v>87</v>
      </c>
      <c r="AO148" s="92" t="s">
        <v>350</v>
      </c>
      <c r="AP148" s="93" t="s">
        <v>368</v>
      </c>
      <c r="AQ148" s="305">
        <v>238</v>
      </c>
    </row>
    <row r="149" spans="39:43">
      <c r="AM149" s="308">
        <v>2</v>
      </c>
      <c r="AN149" s="92" t="s">
        <v>87</v>
      </c>
      <c r="AO149" s="92" t="s">
        <v>350</v>
      </c>
      <c r="AP149" s="93" t="s">
        <v>350</v>
      </c>
      <c r="AQ149" s="305">
        <v>239</v>
      </c>
    </row>
    <row r="150" spans="39:43">
      <c r="AM150" s="308">
        <v>2</v>
      </c>
      <c r="AN150" s="92" t="s">
        <v>87</v>
      </c>
      <c r="AO150" s="92" t="s">
        <v>350</v>
      </c>
      <c r="AP150" s="93" t="s">
        <v>369</v>
      </c>
      <c r="AQ150" s="305">
        <v>240</v>
      </c>
    </row>
    <row r="151" spans="39:43">
      <c r="AM151" s="308">
        <v>2</v>
      </c>
      <c r="AN151" s="92" t="s">
        <v>87</v>
      </c>
      <c r="AO151" s="92" t="s">
        <v>350</v>
      </c>
      <c r="AP151" s="93" t="s">
        <v>370</v>
      </c>
      <c r="AQ151" s="305">
        <v>241</v>
      </c>
    </row>
    <row r="152" spans="39:43">
      <c r="AM152" s="308">
        <v>2</v>
      </c>
      <c r="AN152" s="92" t="s">
        <v>87</v>
      </c>
      <c r="AO152" s="92" t="s">
        <v>350</v>
      </c>
      <c r="AP152" s="93" t="s">
        <v>371</v>
      </c>
      <c r="AQ152" s="305">
        <v>242</v>
      </c>
    </row>
    <row r="153" spans="39:43">
      <c r="AM153" s="308">
        <v>2</v>
      </c>
      <c r="AN153" s="92" t="s">
        <v>87</v>
      </c>
      <c r="AO153" s="92" t="s">
        <v>350</v>
      </c>
      <c r="AP153" s="93" t="s">
        <v>372</v>
      </c>
      <c r="AQ153" s="305">
        <v>243</v>
      </c>
    </row>
    <row r="154" spans="39:43">
      <c r="AM154" s="308">
        <v>2</v>
      </c>
      <c r="AN154" s="92" t="s">
        <v>87</v>
      </c>
      <c r="AO154" s="92" t="s">
        <v>350</v>
      </c>
      <c r="AP154" s="93" t="s">
        <v>373</v>
      </c>
      <c r="AQ154" s="305">
        <v>244</v>
      </c>
    </row>
    <row r="155" spans="39:43">
      <c r="AM155" s="308">
        <v>2</v>
      </c>
      <c r="AN155" s="92" t="s">
        <v>87</v>
      </c>
      <c r="AO155" s="92" t="s">
        <v>350</v>
      </c>
      <c r="AP155" s="93" t="s">
        <v>374</v>
      </c>
      <c r="AQ155" s="305">
        <v>245</v>
      </c>
    </row>
    <row r="156" spans="39:43">
      <c r="AM156" s="308">
        <v>2</v>
      </c>
      <c r="AN156" s="92" t="s">
        <v>87</v>
      </c>
      <c r="AO156" s="92" t="s">
        <v>350</v>
      </c>
      <c r="AP156" s="93" t="s">
        <v>375</v>
      </c>
      <c r="AQ156" s="305">
        <v>246</v>
      </c>
    </row>
    <row r="157" spans="39:43">
      <c r="AM157" s="308">
        <v>2</v>
      </c>
      <c r="AN157" s="92" t="s">
        <v>87</v>
      </c>
      <c r="AO157" s="92" t="s">
        <v>350</v>
      </c>
      <c r="AP157" s="93" t="s">
        <v>376</v>
      </c>
      <c r="AQ157" s="305">
        <v>247</v>
      </c>
    </row>
    <row r="158" spans="39:43">
      <c r="AM158" s="308">
        <v>2</v>
      </c>
      <c r="AN158" s="92" t="s">
        <v>87</v>
      </c>
      <c r="AO158" s="92" t="s">
        <v>350</v>
      </c>
      <c r="AP158" s="93" t="s">
        <v>377</v>
      </c>
      <c r="AQ158" s="305">
        <v>248</v>
      </c>
    </row>
    <row r="159" spans="39:43">
      <c r="AM159" s="308">
        <v>2</v>
      </c>
      <c r="AN159" s="92" t="s">
        <v>87</v>
      </c>
      <c r="AO159" s="92" t="s">
        <v>350</v>
      </c>
      <c r="AP159" s="93" t="s">
        <v>378</v>
      </c>
      <c r="AQ159" s="305">
        <v>249</v>
      </c>
    </row>
    <row r="160" spans="39:43">
      <c r="AM160" s="308">
        <v>2</v>
      </c>
      <c r="AN160" s="92" t="s">
        <v>87</v>
      </c>
      <c r="AO160" s="92" t="s">
        <v>350</v>
      </c>
      <c r="AP160" s="93" t="s">
        <v>379</v>
      </c>
      <c r="AQ160" s="305">
        <v>250</v>
      </c>
    </row>
    <row r="161" spans="39:43">
      <c r="AM161" s="308">
        <v>2</v>
      </c>
      <c r="AN161" s="92" t="s">
        <v>87</v>
      </c>
      <c r="AO161" s="92" t="s">
        <v>350</v>
      </c>
      <c r="AP161" s="93" t="s">
        <v>380</v>
      </c>
      <c r="AQ161" s="305">
        <v>251</v>
      </c>
    </row>
    <row r="162" spans="39:43">
      <c r="AM162" s="308">
        <v>2</v>
      </c>
      <c r="AN162" s="92" t="s">
        <v>87</v>
      </c>
      <c r="AO162" s="92" t="s">
        <v>350</v>
      </c>
      <c r="AP162" s="93" t="s">
        <v>1147</v>
      </c>
      <c r="AQ162" s="305">
        <v>252</v>
      </c>
    </row>
    <row r="163" spans="39:43">
      <c r="AM163" s="308">
        <v>2</v>
      </c>
      <c r="AN163" s="92" t="s">
        <v>87</v>
      </c>
      <c r="AO163" s="92" t="s">
        <v>350</v>
      </c>
      <c r="AP163" s="93"/>
      <c r="AQ163" s="305">
        <v>253</v>
      </c>
    </row>
    <row r="164" spans="39:43">
      <c r="AM164" s="308">
        <v>2</v>
      </c>
      <c r="AN164" s="92" t="s">
        <v>87</v>
      </c>
      <c r="AO164" s="92" t="s">
        <v>350</v>
      </c>
      <c r="AP164" s="93" t="s">
        <v>383</v>
      </c>
      <c r="AQ164" s="305">
        <v>254</v>
      </c>
    </row>
    <row r="165" spans="39:43">
      <c r="AM165" s="308">
        <v>2</v>
      </c>
      <c r="AN165" s="92" t="s">
        <v>87</v>
      </c>
      <c r="AO165" s="92" t="s">
        <v>350</v>
      </c>
      <c r="AP165" s="93" t="s">
        <v>384</v>
      </c>
      <c r="AQ165" s="305">
        <v>255</v>
      </c>
    </row>
    <row r="166" spans="39:43">
      <c r="AM166" s="308">
        <v>2</v>
      </c>
      <c r="AN166" s="92" t="s">
        <v>87</v>
      </c>
      <c r="AO166" s="92" t="s">
        <v>350</v>
      </c>
      <c r="AP166" s="93" t="s">
        <v>385</v>
      </c>
      <c r="AQ166" s="305">
        <v>256</v>
      </c>
    </row>
    <row r="167" spans="39:43">
      <c r="AM167" s="308">
        <v>2</v>
      </c>
      <c r="AN167" s="92" t="s">
        <v>87</v>
      </c>
      <c r="AO167" s="92" t="s">
        <v>350</v>
      </c>
      <c r="AP167" s="93" t="s">
        <v>386</v>
      </c>
      <c r="AQ167" s="305">
        <v>257</v>
      </c>
    </row>
    <row r="168" spans="39:43">
      <c r="AM168" s="308">
        <v>2</v>
      </c>
      <c r="AN168" s="92" t="s">
        <v>87</v>
      </c>
      <c r="AO168" s="92" t="s">
        <v>350</v>
      </c>
      <c r="AP168" s="93" t="s">
        <v>387</v>
      </c>
      <c r="AQ168" s="305">
        <v>258</v>
      </c>
    </row>
    <row r="169" spans="39:43">
      <c r="AM169" s="308">
        <v>2</v>
      </c>
      <c r="AN169" s="92" t="s">
        <v>87</v>
      </c>
      <c r="AO169" s="92" t="s">
        <v>350</v>
      </c>
      <c r="AP169" s="93" t="s">
        <v>388</v>
      </c>
      <c r="AQ169" s="305">
        <v>259</v>
      </c>
    </row>
    <row r="170" spans="39:43">
      <c r="AM170" s="308">
        <v>2</v>
      </c>
      <c r="AN170" s="92" t="s">
        <v>87</v>
      </c>
      <c r="AO170" s="92" t="s">
        <v>350</v>
      </c>
      <c r="AP170" s="93" t="s">
        <v>389</v>
      </c>
      <c r="AQ170" s="305">
        <v>260</v>
      </c>
    </row>
    <row r="171" spans="39:43">
      <c r="AM171" s="308">
        <v>2</v>
      </c>
      <c r="AN171" s="92" t="s">
        <v>87</v>
      </c>
      <c r="AO171" s="92" t="s">
        <v>350</v>
      </c>
      <c r="AP171" s="93" t="s">
        <v>390</v>
      </c>
      <c r="AQ171" s="305">
        <v>261</v>
      </c>
    </row>
    <row r="172" spans="39:43">
      <c r="AM172" s="308">
        <v>2</v>
      </c>
      <c r="AN172" s="92" t="s">
        <v>87</v>
      </c>
      <c r="AO172" s="92" t="s">
        <v>350</v>
      </c>
      <c r="AP172" s="93" t="s">
        <v>1148</v>
      </c>
      <c r="AQ172" s="305">
        <v>262</v>
      </c>
    </row>
    <row r="173" spans="39:43">
      <c r="AM173" s="308">
        <v>2</v>
      </c>
      <c r="AN173" s="92" t="s">
        <v>87</v>
      </c>
      <c r="AO173" s="92" t="s">
        <v>350</v>
      </c>
      <c r="AP173" s="93" t="s">
        <v>1009</v>
      </c>
      <c r="AQ173" s="305">
        <v>263</v>
      </c>
    </row>
    <row r="174" spans="39:43">
      <c r="AM174" s="308">
        <v>2</v>
      </c>
      <c r="AN174" s="92" t="s">
        <v>87</v>
      </c>
      <c r="AO174" s="92" t="s">
        <v>350</v>
      </c>
      <c r="AP174" s="93" t="s">
        <v>1149</v>
      </c>
      <c r="AQ174" s="305">
        <v>264</v>
      </c>
    </row>
    <row r="175" spans="39:43">
      <c r="AM175" s="308"/>
      <c r="AN175" s="92"/>
      <c r="AO175" s="92"/>
      <c r="AP175" s="93"/>
      <c r="AQ175" s="305">
        <v>265</v>
      </c>
    </row>
    <row r="176" spans="39:43">
      <c r="AM176" s="308"/>
      <c r="AN176" s="92"/>
      <c r="AO176" s="92"/>
      <c r="AP176" s="93"/>
      <c r="AQ176" s="305">
        <v>266</v>
      </c>
    </row>
    <row r="177" spans="39:43">
      <c r="AM177" s="308"/>
      <c r="AN177" s="92"/>
      <c r="AO177" s="92"/>
      <c r="AP177" s="93"/>
      <c r="AQ177" s="305">
        <v>267</v>
      </c>
    </row>
    <row r="178" spans="39:43">
      <c r="AM178" s="308">
        <v>3</v>
      </c>
      <c r="AN178" s="92" t="s">
        <v>89</v>
      </c>
      <c r="AO178" s="92" t="s">
        <v>1031</v>
      </c>
      <c r="AP178" s="93" t="s">
        <v>432</v>
      </c>
      <c r="AQ178" s="305">
        <v>268</v>
      </c>
    </row>
    <row r="179" spans="39:43">
      <c r="AM179" s="308">
        <v>3</v>
      </c>
      <c r="AN179" s="92" t="s">
        <v>89</v>
      </c>
      <c r="AO179" s="92" t="s">
        <v>1031</v>
      </c>
      <c r="AP179" s="93" t="s">
        <v>433</v>
      </c>
      <c r="AQ179" s="305">
        <v>269</v>
      </c>
    </row>
    <row r="180" spans="39:43">
      <c r="AM180" s="308">
        <v>3</v>
      </c>
      <c r="AN180" s="92" t="s">
        <v>89</v>
      </c>
      <c r="AO180" s="92" t="s">
        <v>1031</v>
      </c>
      <c r="AP180" s="93" t="s">
        <v>434</v>
      </c>
      <c r="AQ180" s="305">
        <v>270</v>
      </c>
    </row>
    <row r="181" spans="39:43">
      <c r="AM181" s="308">
        <v>3</v>
      </c>
      <c r="AN181" s="92" t="s">
        <v>89</v>
      </c>
      <c r="AO181" s="92" t="s">
        <v>1031</v>
      </c>
      <c r="AP181" s="93" t="s">
        <v>435</v>
      </c>
      <c r="AQ181" s="305">
        <v>271</v>
      </c>
    </row>
    <row r="182" spans="39:43">
      <c r="AM182" s="308">
        <v>3</v>
      </c>
      <c r="AN182" s="92" t="s">
        <v>89</v>
      </c>
      <c r="AO182" s="92" t="s">
        <v>1031</v>
      </c>
      <c r="AP182" s="93" t="s">
        <v>436</v>
      </c>
      <c r="AQ182" s="305">
        <v>272</v>
      </c>
    </row>
    <row r="183" spans="39:43">
      <c r="AM183" s="308">
        <v>3</v>
      </c>
      <c r="AN183" s="92" t="s">
        <v>89</v>
      </c>
      <c r="AO183" s="92" t="s">
        <v>1031</v>
      </c>
      <c r="AP183" s="93" t="s">
        <v>437</v>
      </c>
      <c r="AQ183" s="305">
        <v>273</v>
      </c>
    </row>
    <row r="184" spans="39:43">
      <c r="AM184" s="308">
        <v>3</v>
      </c>
      <c r="AN184" s="92" t="s">
        <v>89</v>
      </c>
      <c r="AO184" s="92" t="s">
        <v>1031</v>
      </c>
      <c r="AP184" s="93" t="s">
        <v>438</v>
      </c>
      <c r="AQ184" s="305">
        <v>274</v>
      </c>
    </row>
    <row r="185" spans="39:43">
      <c r="AM185" s="308">
        <v>3</v>
      </c>
      <c r="AN185" s="92" t="s">
        <v>89</v>
      </c>
      <c r="AO185" s="92" t="s">
        <v>1031</v>
      </c>
      <c r="AP185" s="93" t="s">
        <v>439</v>
      </c>
      <c r="AQ185" s="305">
        <v>275</v>
      </c>
    </row>
    <row r="186" spans="39:43">
      <c r="AM186" s="308">
        <v>3</v>
      </c>
      <c r="AN186" s="92" t="s">
        <v>89</v>
      </c>
      <c r="AO186" s="92" t="s">
        <v>1031</v>
      </c>
      <c r="AP186" s="93" t="s">
        <v>440</v>
      </c>
      <c r="AQ186" s="305">
        <v>276</v>
      </c>
    </row>
    <row r="187" spans="39:43">
      <c r="AM187" s="308">
        <v>3</v>
      </c>
      <c r="AN187" s="92" t="s">
        <v>89</v>
      </c>
      <c r="AO187" s="92" t="s">
        <v>1031</v>
      </c>
      <c r="AP187" s="93" t="s">
        <v>441</v>
      </c>
      <c r="AQ187" s="305">
        <v>277</v>
      </c>
    </row>
    <row r="188" spans="39:43">
      <c r="AM188" s="308">
        <v>3</v>
      </c>
      <c r="AN188" s="92" t="s">
        <v>89</v>
      </c>
      <c r="AO188" s="92" t="s">
        <v>1031</v>
      </c>
      <c r="AP188" s="93" t="s">
        <v>442</v>
      </c>
      <c r="AQ188" s="305">
        <v>278</v>
      </c>
    </row>
    <row r="189" spans="39:43">
      <c r="AM189" s="308">
        <v>3</v>
      </c>
      <c r="AN189" s="92" t="s">
        <v>89</v>
      </c>
      <c r="AO189" s="92" t="s">
        <v>1031</v>
      </c>
      <c r="AP189" s="93" t="s">
        <v>1028</v>
      </c>
      <c r="AQ189" s="305">
        <v>279</v>
      </c>
    </row>
    <row r="190" spans="39:43">
      <c r="AM190" s="308">
        <v>3</v>
      </c>
      <c r="AN190" s="92" t="s">
        <v>89</v>
      </c>
      <c r="AO190" s="92" t="s">
        <v>1031</v>
      </c>
      <c r="AP190" s="93" t="s">
        <v>443</v>
      </c>
      <c r="AQ190" s="305">
        <v>280</v>
      </c>
    </row>
    <row r="191" spans="39:43">
      <c r="AM191" s="308">
        <v>3</v>
      </c>
      <c r="AN191" s="92" t="s">
        <v>89</v>
      </c>
      <c r="AO191" s="92" t="s">
        <v>1031</v>
      </c>
      <c r="AP191" s="93" t="s">
        <v>444</v>
      </c>
      <c r="AQ191" s="305">
        <v>281</v>
      </c>
    </row>
    <row r="192" spans="39:43">
      <c r="AM192" s="308">
        <v>3</v>
      </c>
      <c r="AN192" s="92" t="s">
        <v>89</v>
      </c>
      <c r="AO192" s="92" t="s">
        <v>1031</v>
      </c>
      <c r="AP192" s="93" t="s">
        <v>445</v>
      </c>
      <c r="AQ192" s="305">
        <v>282</v>
      </c>
    </row>
    <row r="193" spans="39:43">
      <c r="AM193" s="308">
        <v>3</v>
      </c>
      <c r="AN193" s="92" t="s">
        <v>89</v>
      </c>
      <c r="AO193" s="92" t="s">
        <v>1031</v>
      </c>
      <c r="AP193" s="93" t="s">
        <v>1011</v>
      </c>
      <c r="AQ193" s="305">
        <v>283</v>
      </c>
    </row>
    <row r="194" spans="39:43">
      <c r="AM194" s="308"/>
      <c r="AN194" s="92"/>
      <c r="AO194" s="92"/>
      <c r="AP194" s="93"/>
      <c r="AQ194" s="305">
        <v>284</v>
      </c>
    </row>
    <row r="195" spans="39:43">
      <c r="AM195" s="308"/>
      <c r="AN195" s="92"/>
      <c r="AO195" s="92"/>
      <c r="AP195" s="93"/>
      <c r="AQ195" s="305">
        <v>285</v>
      </c>
    </row>
    <row r="196" spans="39:43">
      <c r="AM196" s="308"/>
      <c r="AN196" s="92"/>
      <c r="AO196" s="92"/>
      <c r="AP196" s="93"/>
      <c r="AQ196" s="305">
        <v>286</v>
      </c>
    </row>
    <row r="197" spans="39:43">
      <c r="AM197" s="308"/>
      <c r="AN197" s="92"/>
      <c r="AO197" s="92"/>
      <c r="AP197" s="93"/>
      <c r="AQ197" s="305">
        <v>287</v>
      </c>
    </row>
    <row r="198" spans="39:43">
      <c r="AM198" s="308">
        <v>4</v>
      </c>
      <c r="AN198" s="92" t="s">
        <v>89</v>
      </c>
      <c r="AO198" s="92" t="s">
        <v>446</v>
      </c>
      <c r="AP198" s="93" t="s">
        <v>447</v>
      </c>
      <c r="AQ198" s="305">
        <v>288</v>
      </c>
    </row>
    <row r="199" spans="39:43">
      <c r="AM199" s="308">
        <v>4</v>
      </c>
      <c r="AN199" s="92" t="s">
        <v>89</v>
      </c>
      <c r="AO199" s="92" t="s">
        <v>446</v>
      </c>
      <c r="AP199" s="93" t="s">
        <v>448</v>
      </c>
      <c r="AQ199" s="305">
        <v>289</v>
      </c>
    </row>
    <row r="200" spans="39:43">
      <c r="AM200" s="308">
        <v>4</v>
      </c>
      <c r="AN200" s="92" t="s">
        <v>89</v>
      </c>
      <c r="AO200" s="92" t="s">
        <v>446</v>
      </c>
      <c r="AP200" s="93" t="s">
        <v>449</v>
      </c>
      <c r="AQ200" s="305">
        <v>290</v>
      </c>
    </row>
    <row r="201" spans="39:43">
      <c r="AM201" s="308">
        <v>4</v>
      </c>
      <c r="AN201" s="92" t="s">
        <v>89</v>
      </c>
      <c r="AO201" s="92" t="s">
        <v>446</v>
      </c>
      <c r="AP201" s="93" t="s">
        <v>450</v>
      </c>
      <c r="AQ201" s="305">
        <v>291</v>
      </c>
    </row>
    <row r="202" spans="39:43">
      <c r="AM202" s="308">
        <v>4</v>
      </c>
      <c r="AN202" s="92" t="s">
        <v>89</v>
      </c>
      <c r="AO202" s="92" t="s">
        <v>446</v>
      </c>
      <c r="AP202" s="93" t="s">
        <v>451</v>
      </c>
      <c r="AQ202" s="305">
        <v>292</v>
      </c>
    </row>
    <row r="203" spans="39:43">
      <c r="AM203" s="308">
        <v>4</v>
      </c>
      <c r="AN203" s="92" t="s">
        <v>89</v>
      </c>
      <c r="AO203" s="92" t="s">
        <v>446</v>
      </c>
      <c r="AP203" s="93" t="s">
        <v>452</v>
      </c>
      <c r="AQ203" s="305">
        <v>293</v>
      </c>
    </row>
    <row r="204" spans="39:43">
      <c r="AM204" s="308">
        <v>4</v>
      </c>
      <c r="AN204" s="92" t="s">
        <v>89</v>
      </c>
      <c r="AO204" s="92" t="s">
        <v>446</v>
      </c>
      <c r="AP204" s="93" t="s">
        <v>453</v>
      </c>
      <c r="AQ204" s="305">
        <v>294</v>
      </c>
    </row>
    <row r="205" spans="39:43">
      <c r="AM205" s="308">
        <v>4</v>
      </c>
      <c r="AN205" s="92" t="s">
        <v>89</v>
      </c>
      <c r="AO205" s="92" t="s">
        <v>446</v>
      </c>
      <c r="AP205" s="93" t="s">
        <v>454</v>
      </c>
      <c r="AQ205" s="305">
        <v>295</v>
      </c>
    </row>
    <row r="206" spans="39:43">
      <c r="AM206" s="308">
        <v>4</v>
      </c>
      <c r="AN206" s="92" t="s">
        <v>89</v>
      </c>
      <c r="AO206" s="92" t="s">
        <v>446</v>
      </c>
      <c r="AP206" s="93" t="s">
        <v>455</v>
      </c>
      <c r="AQ206" s="305">
        <v>296</v>
      </c>
    </row>
    <row r="207" spans="39:43">
      <c r="AM207" s="308">
        <v>4</v>
      </c>
      <c r="AN207" s="92" t="s">
        <v>89</v>
      </c>
      <c r="AO207" s="92" t="s">
        <v>446</v>
      </c>
      <c r="AP207" s="93" t="s">
        <v>456</v>
      </c>
      <c r="AQ207" s="305">
        <v>297</v>
      </c>
    </row>
    <row r="208" spans="39:43">
      <c r="AM208" s="308">
        <v>4</v>
      </c>
      <c r="AN208" s="92" t="s">
        <v>89</v>
      </c>
      <c r="AO208" s="92" t="s">
        <v>446</v>
      </c>
      <c r="AP208" s="93" t="s">
        <v>457</v>
      </c>
      <c r="AQ208" s="305">
        <v>298</v>
      </c>
    </row>
    <row r="209" spans="39:43">
      <c r="AM209" s="308">
        <v>4</v>
      </c>
      <c r="AN209" s="92" t="s">
        <v>89</v>
      </c>
      <c r="AO209" s="92" t="s">
        <v>446</v>
      </c>
      <c r="AP209" s="93" t="s">
        <v>458</v>
      </c>
      <c r="AQ209" s="305">
        <v>299</v>
      </c>
    </row>
    <row r="210" spans="39:43">
      <c r="AM210" s="308">
        <v>4</v>
      </c>
      <c r="AN210" s="92" t="s">
        <v>89</v>
      </c>
      <c r="AO210" s="92" t="s">
        <v>446</v>
      </c>
      <c r="AP210" s="93" t="s">
        <v>459</v>
      </c>
      <c r="AQ210" s="305">
        <v>300</v>
      </c>
    </row>
    <row r="211" spans="39:43">
      <c r="AM211" s="308">
        <v>4</v>
      </c>
      <c r="AN211" s="92" t="s">
        <v>89</v>
      </c>
      <c r="AO211" s="92" t="s">
        <v>446</v>
      </c>
      <c r="AP211" s="93" t="s">
        <v>460</v>
      </c>
      <c r="AQ211" s="305">
        <v>301</v>
      </c>
    </row>
    <row r="212" spans="39:43">
      <c r="AM212" s="308">
        <v>4</v>
      </c>
      <c r="AN212" s="92" t="s">
        <v>89</v>
      </c>
      <c r="AO212" s="92" t="s">
        <v>446</v>
      </c>
      <c r="AP212" s="93" t="s">
        <v>461</v>
      </c>
      <c r="AQ212" s="305">
        <v>302</v>
      </c>
    </row>
    <row r="213" spans="39:43">
      <c r="AM213" s="308">
        <v>4</v>
      </c>
      <c r="AN213" s="92" t="s">
        <v>89</v>
      </c>
      <c r="AO213" s="92" t="s">
        <v>446</v>
      </c>
      <c r="AP213" s="93" t="s">
        <v>462</v>
      </c>
      <c r="AQ213" s="305">
        <v>303</v>
      </c>
    </row>
    <row r="214" spans="39:43">
      <c r="AM214" s="308">
        <v>4</v>
      </c>
      <c r="AN214" s="92" t="s">
        <v>89</v>
      </c>
      <c r="AO214" s="92" t="s">
        <v>446</v>
      </c>
      <c r="AP214" s="93" t="s">
        <v>463</v>
      </c>
      <c r="AQ214" s="305">
        <v>304</v>
      </c>
    </row>
    <row r="215" spans="39:43">
      <c r="AM215" s="308">
        <v>4</v>
      </c>
      <c r="AN215" s="92" t="s">
        <v>89</v>
      </c>
      <c r="AO215" s="92" t="s">
        <v>446</v>
      </c>
      <c r="AP215" s="93" t="s">
        <v>464</v>
      </c>
      <c r="AQ215" s="305">
        <v>305</v>
      </c>
    </row>
    <row r="216" spans="39:43">
      <c r="AM216" s="308">
        <v>4</v>
      </c>
      <c r="AN216" s="92" t="s">
        <v>89</v>
      </c>
      <c r="AO216" s="92" t="s">
        <v>446</v>
      </c>
      <c r="AP216" s="93" t="s">
        <v>465</v>
      </c>
      <c r="AQ216" s="305">
        <v>306</v>
      </c>
    </row>
    <row r="217" spans="39:43">
      <c r="AM217" s="308">
        <v>4</v>
      </c>
      <c r="AN217" s="92" t="s">
        <v>89</v>
      </c>
      <c r="AO217" s="92" t="s">
        <v>446</v>
      </c>
      <c r="AP217" s="93" t="s">
        <v>466</v>
      </c>
      <c r="AQ217" s="305">
        <v>307</v>
      </c>
    </row>
    <row r="218" spans="39:43">
      <c r="AM218" s="308">
        <v>4</v>
      </c>
      <c r="AN218" s="92" t="s">
        <v>89</v>
      </c>
      <c r="AO218" s="92" t="s">
        <v>446</v>
      </c>
      <c r="AP218" s="93" t="s">
        <v>467</v>
      </c>
      <c r="AQ218" s="305">
        <v>308</v>
      </c>
    </row>
    <row r="219" spans="39:43">
      <c r="AM219" s="308">
        <v>4</v>
      </c>
      <c r="AN219" s="92" t="s">
        <v>89</v>
      </c>
      <c r="AO219" s="92" t="s">
        <v>446</v>
      </c>
      <c r="AP219" s="93" t="s">
        <v>468</v>
      </c>
      <c r="AQ219" s="305">
        <v>309</v>
      </c>
    </row>
    <row r="220" spans="39:43">
      <c r="AM220" s="308">
        <v>4</v>
      </c>
      <c r="AN220" s="92" t="s">
        <v>89</v>
      </c>
      <c r="AO220" s="92" t="s">
        <v>446</v>
      </c>
      <c r="AP220" s="93" t="s">
        <v>469</v>
      </c>
      <c r="AQ220" s="305">
        <v>310</v>
      </c>
    </row>
    <row r="221" spans="39:43">
      <c r="AM221" s="308">
        <v>4</v>
      </c>
      <c r="AN221" s="92" t="s">
        <v>89</v>
      </c>
      <c r="AO221" s="92" t="s">
        <v>446</v>
      </c>
      <c r="AP221" s="93" t="s">
        <v>470</v>
      </c>
      <c r="AQ221" s="305">
        <v>311</v>
      </c>
    </row>
    <row r="222" spans="39:43">
      <c r="AM222" s="308"/>
      <c r="AN222" s="92"/>
      <c r="AO222" s="92"/>
      <c r="AP222" s="93"/>
      <c r="AQ222" s="305">
        <v>312</v>
      </c>
    </row>
    <row r="223" spans="39:43">
      <c r="AM223" s="308"/>
      <c r="AN223" s="92"/>
      <c r="AO223" s="92"/>
      <c r="AP223" s="93"/>
      <c r="AQ223" s="305">
        <v>313</v>
      </c>
    </row>
    <row r="224" spans="39:43">
      <c r="AM224" s="308"/>
      <c r="AN224" s="92"/>
      <c r="AO224" s="92"/>
      <c r="AP224" s="93"/>
      <c r="AQ224" s="305">
        <v>314</v>
      </c>
    </row>
    <row r="225" spans="39:43">
      <c r="AM225" s="308">
        <v>5</v>
      </c>
      <c r="AN225" s="92" t="s">
        <v>101</v>
      </c>
      <c r="AO225" s="92" t="s">
        <v>669</v>
      </c>
      <c r="AP225" s="93" t="s">
        <v>670</v>
      </c>
      <c r="AQ225" s="305">
        <v>315</v>
      </c>
    </row>
    <row r="226" spans="39:43">
      <c r="AM226" s="308">
        <v>5</v>
      </c>
      <c r="AN226" s="92" t="s">
        <v>101</v>
      </c>
      <c r="AO226" s="92" t="s">
        <v>669</v>
      </c>
      <c r="AP226" s="93" t="s">
        <v>671</v>
      </c>
      <c r="AQ226" s="305">
        <v>316</v>
      </c>
    </row>
    <row r="227" spans="39:43">
      <c r="AM227" s="308">
        <v>5</v>
      </c>
      <c r="AN227" s="92" t="s">
        <v>101</v>
      </c>
      <c r="AO227" s="92" t="s">
        <v>669</v>
      </c>
      <c r="AP227" s="93" t="s">
        <v>672</v>
      </c>
      <c r="AQ227" s="305">
        <v>317</v>
      </c>
    </row>
    <row r="228" spans="39:43">
      <c r="AM228" s="308">
        <v>5</v>
      </c>
      <c r="AN228" s="92" t="s">
        <v>101</v>
      </c>
      <c r="AO228" s="92" t="s">
        <v>669</v>
      </c>
      <c r="AP228" s="93" t="s">
        <v>673</v>
      </c>
      <c r="AQ228" s="305">
        <v>318</v>
      </c>
    </row>
    <row r="229" spans="39:43">
      <c r="AM229" s="308">
        <v>5</v>
      </c>
      <c r="AN229" s="92" t="s">
        <v>101</v>
      </c>
      <c r="AO229" s="92" t="s">
        <v>669</v>
      </c>
      <c r="AP229" s="93" t="s">
        <v>674</v>
      </c>
      <c r="AQ229" s="305">
        <v>319</v>
      </c>
    </row>
    <row r="230" spans="39:43">
      <c r="AM230" s="308">
        <v>5</v>
      </c>
      <c r="AN230" s="92" t="s">
        <v>101</v>
      </c>
      <c r="AO230" s="92" t="s">
        <v>669</v>
      </c>
      <c r="AP230" s="93" t="s">
        <v>675</v>
      </c>
      <c r="AQ230" s="305">
        <v>320</v>
      </c>
    </row>
    <row r="231" spans="39:43">
      <c r="AM231" s="308">
        <v>5</v>
      </c>
      <c r="AN231" s="92" t="s">
        <v>101</v>
      </c>
      <c r="AO231" s="92" t="s">
        <v>669</v>
      </c>
      <c r="AP231" s="93" t="s">
        <v>676</v>
      </c>
      <c r="AQ231" s="305">
        <v>321</v>
      </c>
    </row>
    <row r="232" spans="39:43">
      <c r="AM232" s="308">
        <v>5</v>
      </c>
      <c r="AN232" s="92" t="s">
        <v>101</v>
      </c>
      <c r="AO232" s="92" t="s">
        <v>669</v>
      </c>
      <c r="AP232" s="93" t="s">
        <v>677</v>
      </c>
      <c r="AQ232" s="305">
        <v>322</v>
      </c>
    </row>
    <row r="233" spans="39:43">
      <c r="AM233" s="308">
        <v>5</v>
      </c>
      <c r="AN233" s="92" t="s">
        <v>101</v>
      </c>
      <c r="AO233" s="92" t="s">
        <v>669</v>
      </c>
      <c r="AP233" s="93" t="s">
        <v>678</v>
      </c>
      <c r="AQ233" s="305">
        <v>323</v>
      </c>
    </row>
    <row r="234" spans="39:43">
      <c r="AM234" s="308">
        <v>5</v>
      </c>
      <c r="AN234" s="92" t="s">
        <v>101</v>
      </c>
      <c r="AO234" s="92" t="s">
        <v>669</v>
      </c>
      <c r="AP234" s="93" t="s">
        <v>679</v>
      </c>
      <c r="AQ234" s="305">
        <v>324</v>
      </c>
    </row>
    <row r="235" spans="39:43">
      <c r="AM235" s="308">
        <v>5</v>
      </c>
      <c r="AN235" s="92" t="s">
        <v>101</v>
      </c>
      <c r="AO235" s="92" t="s">
        <v>669</v>
      </c>
      <c r="AP235" s="93" t="s">
        <v>680</v>
      </c>
      <c r="AQ235" s="305">
        <v>325</v>
      </c>
    </row>
    <row r="236" spans="39:43">
      <c r="AM236" s="308">
        <v>5</v>
      </c>
      <c r="AN236" s="92" t="s">
        <v>101</v>
      </c>
      <c r="AO236" s="92" t="s">
        <v>669</v>
      </c>
      <c r="AP236" s="93" t="s">
        <v>669</v>
      </c>
      <c r="AQ236" s="305">
        <v>326</v>
      </c>
    </row>
    <row r="237" spans="39:43">
      <c r="AM237" s="308">
        <v>5</v>
      </c>
      <c r="AN237" s="92" t="s">
        <v>101</v>
      </c>
      <c r="AO237" s="92" t="s">
        <v>669</v>
      </c>
      <c r="AP237" s="93" t="s">
        <v>681</v>
      </c>
      <c r="AQ237" s="305">
        <v>327</v>
      </c>
    </row>
    <row r="238" spans="39:43">
      <c r="AM238" s="308">
        <v>5</v>
      </c>
      <c r="AN238" s="92" t="s">
        <v>101</v>
      </c>
      <c r="AO238" s="92" t="s">
        <v>669</v>
      </c>
      <c r="AP238" s="93" t="s">
        <v>682</v>
      </c>
      <c r="AQ238" s="305">
        <v>328</v>
      </c>
    </row>
    <row r="239" spans="39:43">
      <c r="AM239" s="308">
        <v>5</v>
      </c>
      <c r="AN239" s="92" t="s">
        <v>101</v>
      </c>
      <c r="AO239" s="92" t="s">
        <v>669</v>
      </c>
      <c r="AP239" s="93" t="s">
        <v>683</v>
      </c>
      <c r="AQ239" s="305">
        <v>329</v>
      </c>
    </row>
    <row r="240" spans="39:43">
      <c r="AM240" s="308"/>
      <c r="AN240" s="92"/>
      <c r="AO240" s="92"/>
      <c r="AP240" s="93"/>
      <c r="AQ240" s="305">
        <v>330</v>
      </c>
    </row>
    <row r="241" spans="39:43">
      <c r="AM241" s="308"/>
      <c r="AN241" s="92"/>
      <c r="AO241" s="92"/>
      <c r="AP241" s="93"/>
      <c r="AQ241" s="305">
        <v>331</v>
      </c>
    </row>
    <row r="242" spans="39:43">
      <c r="AM242" s="308"/>
      <c r="AN242" s="92"/>
      <c r="AO242" s="92"/>
      <c r="AP242" s="93"/>
      <c r="AQ242" s="305">
        <v>332</v>
      </c>
    </row>
    <row r="243" spans="39:43">
      <c r="AM243" s="308">
        <v>6</v>
      </c>
      <c r="AN243" s="92" t="s">
        <v>101</v>
      </c>
      <c r="AO243" s="92" t="s">
        <v>684</v>
      </c>
      <c r="AP243" s="93" t="s">
        <v>685</v>
      </c>
      <c r="AQ243" s="305">
        <v>333</v>
      </c>
    </row>
    <row r="244" spans="39:43">
      <c r="AM244" s="308">
        <v>6</v>
      </c>
      <c r="AN244" s="92" t="s">
        <v>101</v>
      </c>
      <c r="AO244" s="92" t="s">
        <v>684</v>
      </c>
      <c r="AP244" s="93" t="s">
        <v>686</v>
      </c>
      <c r="AQ244" s="305">
        <v>334</v>
      </c>
    </row>
    <row r="245" spans="39:43">
      <c r="AM245" s="308">
        <v>6</v>
      </c>
      <c r="AN245" s="92" t="s">
        <v>101</v>
      </c>
      <c r="AO245" s="92" t="s">
        <v>684</v>
      </c>
      <c r="AP245" s="93" t="s">
        <v>687</v>
      </c>
      <c r="AQ245" s="305">
        <v>335</v>
      </c>
    </row>
    <row r="246" spans="39:43">
      <c r="AM246" s="308">
        <v>6</v>
      </c>
      <c r="AN246" s="92" t="s">
        <v>101</v>
      </c>
      <c r="AO246" s="92" t="s">
        <v>684</v>
      </c>
      <c r="AP246" s="93" t="s">
        <v>688</v>
      </c>
      <c r="AQ246" s="305">
        <v>336</v>
      </c>
    </row>
    <row r="247" spans="39:43">
      <c r="AM247" s="308">
        <v>6</v>
      </c>
      <c r="AN247" s="92" t="s">
        <v>101</v>
      </c>
      <c r="AO247" s="92" t="s">
        <v>684</v>
      </c>
      <c r="AP247" s="93" t="s">
        <v>689</v>
      </c>
      <c r="AQ247" s="305">
        <v>337</v>
      </c>
    </row>
    <row r="248" spans="39:43">
      <c r="AM248" s="308">
        <v>6</v>
      </c>
      <c r="AN248" s="92" t="s">
        <v>101</v>
      </c>
      <c r="AO248" s="92" t="s">
        <v>684</v>
      </c>
      <c r="AP248" s="93" t="s">
        <v>690</v>
      </c>
      <c r="AQ248" s="305">
        <v>338</v>
      </c>
    </row>
    <row r="249" spans="39:43">
      <c r="AM249" s="308">
        <v>6</v>
      </c>
      <c r="AN249" s="92" t="s">
        <v>101</v>
      </c>
      <c r="AO249" s="92" t="s">
        <v>684</v>
      </c>
      <c r="AP249" s="93" t="s">
        <v>691</v>
      </c>
      <c r="AQ249" s="305">
        <v>339</v>
      </c>
    </row>
    <row r="250" spans="39:43">
      <c r="AM250" s="308">
        <v>6</v>
      </c>
      <c r="AN250" s="92" t="s">
        <v>101</v>
      </c>
      <c r="AO250" s="92" t="s">
        <v>684</v>
      </c>
      <c r="AP250" s="93" t="s">
        <v>692</v>
      </c>
      <c r="AQ250" s="305">
        <v>340</v>
      </c>
    </row>
    <row r="251" spans="39:43">
      <c r="AM251" s="308">
        <v>6</v>
      </c>
      <c r="AN251" s="92" t="s">
        <v>101</v>
      </c>
      <c r="AO251" s="92" t="s">
        <v>684</v>
      </c>
      <c r="AP251" s="93" t="s">
        <v>693</v>
      </c>
      <c r="AQ251" s="305">
        <v>341</v>
      </c>
    </row>
    <row r="252" spans="39:43">
      <c r="AM252" s="308">
        <v>6</v>
      </c>
      <c r="AN252" s="92" t="s">
        <v>101</v>
      </c>
      <c r="AO252" s="92" t="s">
        <v>684</v>
      </c>
      <c r="AP252" s="93" t="s">
        <v>694</v>
      </c>
      <c r="AQ252" s="305">
        <v>342</v>
      </c>
    </row>
    <row r="253" spans="39:43">
      <c r="AM253" s="308">
        <v>6</v>
      </c>
      <c r="AN253" s="92" t="s">
        <v>101</v>
      </c>
      <c r="AO253" s="92" t="s">
        <v>684</v>
      </c>
      <c r="AP253" s="93" t="s">
        <v>695</v>
      </c>
      <c r="AQ253" s="305">
        <v>343</v>
      </c>
    </row>
    <row r="254" spans="39:43">
      <c r="AM254" s="308">
        <v>6</v>
      </c>
      <c r="AN254" s="92" t="s">
        <v>101</v>
      </c>
      <c r="AO254" s="92" t="s">
        <v>684</v>
      </c>
      <c r="AP254" s="93" t="s">
        <v>696</v>
      </c>
      <c r="AQ254" s="305">
        <v>344</v>
      </c>
    </row>
    <row r="255" spans="39:43">
      <c r="AM255" s="308">
        <v>6</v>
      </c>
      <c r="AN255" s="92" t="s">
        <v>101</v>
      </c>
      <c r="AO255" s="92" t="s">
        <v>684</v>
      </c>
      <c r="AP255" s="93" t="s">
        <v>697</v>
      </c>
      <c r="AQ255" s="305">
        <v>345</v>
      </c>
    </row>
    <row r="256" spans="39:43">
      <c r="AM256" s="308">
        <v>6</v>
      </c>
      <c r="AN256" s="92" t="s">
        <v>101</v>
      </c>
      <c r="AO256" s="92" t="s">
        <v>684</v>
      </c>
      <c r="AP256" s="93" t="s">
        <v>698</v>
      </c>
      <c r="AQ256" s="305">
        <v>346</v>
      </c>
    </row>
    <row r="257" spans="39:43">
      <c r="AM257" s="308">
        <v>6</v>
      </c>
      <c r="AN257" s="92" t="s">
        <v>101</v>
      </c>
      <c r="AO257" s="92" t="s">
        <v>684</v>
      </c>
      <c r="AP257" s="93" t="s">
        <v>699</v>
      </c>
      <c r="AQ257" s="305">
        <v>347</v>
      </c>
    </row>
    <row r="258" spans="39:43">
      <c r="AM258" s="308">
        <v>6</v>
      </c>
      <c r="AN258" s="92" t="s">
        <v>101</v>
      </c>
      <c r="AO258" s="92" t="s">
        <v>684</v>
      </c>
      <c r="AP258" s="93" t="s">
        <v>700</v>
      </c>
      <c r="AQ258" s="305">
        <v>348</v>
      </c>
    </row>
    <row r="259" spans="39:43">
      <c r="AM259" s="308">
        <v>6</v>
      </c>
      <c r="AN259" s="92" t="s">
        <v>101</v>
      </c>
      <c r="AO259" s="92" t="s">
        <v>684</v>
      </c>
      <c r="AP259" s="93" t="s">
        <v>701</v>
      </c>
      <c r="AQ259" s="305">
        <v>349</v>
      </c>
    </row>
    <row r="260" spans="39:43">
      <c r="AM260" s="308">
        <v>6</v>
      </c>
      <c r="AN260" s="92" t="s">
        <v>101</v>
      </c>
      <c r="AO260" s="92" t="s">
        <v>684</v>
      </c>
      <c r="AP260" s="93" t="s">
        <v>702</v>
      </c>
      <c r="AQ260" s="305">
        <v>350</v>
      </c>
    </row>
    <row r="261" spans="39:43">
      <c r="AM261" s="308">
        <v>6</v>
      </c>
      <c r="AN261" s="92" t="s">
        <v>101</v>
      </c>
      <c r="AO261" s="92" t="s">
        <v>684</v>
      </c>
      <c r="AP261" s="93" t="s">
        <v>703</v>
      </c>
      <c r="AQ261" s="305">
        <v>351</v>
      </c>
    </row>
    <row r="262" spans="39:43">
      <c r="AM262" s="308">
        <v>6</v>
      </c>
      <c r="AN262" s="92" t="s">
        <v>101</v>
      </c>
      <c r="AO262" s="92" t="s">
        <v>684</v>
      </c>
      <c r="AP262" s="93" t="s">
        <v>704</v>
      </c>
      <c r="AQ262" s="305">
        <v>352</v>
      </c>
    </row>
    <row r="263" spans="39:43">
      <c r="AM263" s="308">
        <v>6</v>
      </c>
      <c r="AN263" s="92" t="s">
        <v>101</v>
      </c>
      <c r="AO263" s="92" t="s">
        <v>684</v>
      </c>
      <c r="AP263" s="93" t="s">
        <v>705</v>
      </c>
      <c r="AQ263" s="305">
        <v>353</v>
      </c>
    </row>
    <row r="264" spans="39:43">
      <c r="AM264" s="308">
        <v>6</v>
      </c>
      <c r="AN264" s="92" t="s">
        <v>101</v>
      </c>
      <c r="AO264" s="92" t="s">
        <v>684</v>
      </c>
      <c r="AP264" s="93" t="s">
        <v>706</v>
      </c>
      <c r="AQ264" s="305">
        <v>354</v>
      </c>
    </row>
    <row r="265" spans="39:43">
      <c r="AM265" s="308">
        <v>6</v>
      </c>
      <c r="AN265" s="92" t="s">
        <v>101</v>
      </c>
      <c r="AO265" s="92" t="s">
        <v>684</v>
      </c>
      <c r="AP265" s="93" t="s">
        <v>707</v>
      </c>
      <c r="AQ265" s="305">
        <v>355</v>
      </c>
    </row>
    <row r="266" spans="39:43">
      <c r="AM266" s="308">
        <v>6</v>
      </c>
      <c r="AN266" s="92" t="s">
        <v>101</v>
      </c>
      <c r="AO266" s="92" t="s">
        <v>684</v>
      </c>
      <c r="AP266" s="93" t="s">
        <v>708</v>
      </c>
      <c r="AQ266" s="305">
        <v>356</v>
      </c>
    </row>
    <row r="267" spans="39:43">
      <c r="AM267" s="308">
        <v>6</v>
      </c>
      <c r="AN267" s="92" t="s">
        <v>101</v>
      </c>
      <c r="AO267" s="92" t="s">
        <v>684</v>
      </c>
      <c r="AP267" s="93" t="s">
        <v>709</v>
      </c>
      <c r="AQ267" s="305">
        <v>357</v>
      </c>
    </row>
    <row r="268" spans="39:43">
      <c r="AM268" s="308">
        <v>6</v>
      </c>
      <c r="AN268" s="92" t="s">
        <v>101</v>
      </c>
      <c r="AO268" s="92" t="s">
        <v>684</v>
      </c>
      <c r="AP268" s="93" t="s">
        <v>710</v>
      </c>
      <c r="AQ268" s="305">
        <v>358</v>
      </c>
    </row>
    <row r="269" spans="39:43">
      <c r="AM269" s="308">
        <v>6</v>
      </c>
      <c r="AN269" s="92" t="s">
        <v>101</v>
      </c>
      <c r="AO269" s="92" t="s">
        <v>684</v>
      </c>
      <c r="AP269" s="93" t="s">
        <v>711</v>
      </c>
      <c r="AQ269" s="305">
        <v>359</v>
      </c>
    </row>
    <row r="270" spans="39:43">
      <c r="AM270" s="308">
        <v>6</v>
      </c>
      <c r="AN270" s="92" t="s">
        <v>101</v>
      </c>
      <c r="AO270" s="92" t="s">
        <v>684</v>
      </c>
      <c r="AP270" s="93" t="s">
        <v>1150</v>
      </c>
      <c r="AQ270" s="305">
        <v>360</v>
      </c>
    </row>
    <row r="271" spans="39:43">
      <c r="AM271" s="308"/>
      <c r="AN271" s="92"/>
      <c r="AO271" s="92"/>
      <c r="AP271" s="93"/>
      <c r="AQ271" s="305">
        <v>361</v>
      </c>
    </row>
    <row r="272" spans="39:43">
      <c r="AM272" s="308"/>
      <c r="AN272" s="92"/>
      <c r="AO272" s="92"/>
      <c r="AP272" s="93"/>
      <c r="AQ272" s="305">
        <v>362</v>
      </c>
    </row>
    <row r="273" spans="39:43">
      <c r="AM273" s="308"/>
      <c r="AN273" s="92"/>
      <c r="AO273" s="92"/>
      <c r="AP273" s="93"/>
      <c r="AQ273" s="305">
        <v>363</v>
      </c>
    </row>
    <row r="274" spans="39:43">
      <c r="AM274" s="308">
        <v>7</v>
      </c>
      <c r="AN274" s="92" t="s">
        <v>101</v>
      </c>
      <c r="AO274" s="92" t="s">
        <v>602</v>
      </c>
      <c r="AP274" s="93" t="s">
        <v>601</v>
      </c>
      <c r="AQ274" s="305">
        <v>364</v>
      </c>
    </row>
    <row r="275" spans="39:43">
      <c r="AM275" s="308">
        <v>7</v>
      </c>
      <c r="AN275" s="92" t="s">
        <v>101</v>
      </c>
      <c r="AO275" s="92" t="s">
        <v>602</v>
      </c>
      <c r="AP275" s="93" t="s">
        <v>602</v>
      </c>
      <c r="AQ275" s="305">
        <v>365</v>
      </c>
    </row>
    <row r="276" spans="39:43">
      <c r="AM276" s="308">
        <v>7</v>
      </c>
      <c r="AN276" s="92" t="s">
        <v>101</v>
      </c>
      <c r="AO276" s="92" t="s">
        <v>602</v>
      </c>
      <c r="AP276" s="93" t="s">
        <v>603</v>
      </c>
      <c r="AQ276" s="305">
        <v>366</v>
      </c>
    </row>
    <row r="277" spans="39:43">
      <c r="AM277" s="308">
        <v>7</v>
      </c>
      <c r="AN277" s="92" t="s">
        <v>101</v>
      </c>
      <c r="AO277" s="92" t="s">
        <v>602</v>
      </c>
      <c r="AP277" s="93" t="s">
        <v>604</v>
      </c>
      <c r="AQ277" s="305">
        <v>367</v>
      </c>
    </row>
    <row r="278" spans="39:43">
      <c r="AM278" s="308">
        <v>7</v>
      </c>
      <c r="AN278" s="92" t="s">
        <v>101</v>
      </c>
      <c r="AO278" s="92" t="s">
        <v>602</v>
      </c>
      <c r="AP278" s="93" t="s">
        <v>605</v>
      </c>
      <c r="AQ278" s="305">
        <v>368</v>
      </c>
    </row>
    <row r="279" spans="39:43">
      <c r="AM279" s="308">
        <v>7</v>
      </c>
      <c r="AN279" s="92" t="s">
        <v>101</v>
      </c>
      <c r="AO279" s="92" t="s">
        <v>602</v>
      </c>
      <c r="AP279" s="93" t="s">
        <v>606</v>
      </c>
      <c r="AQ279" s="305">
        <v>369</v>
      </c>
    </row>
    <row r="280" spans="39:43">
      <c r="AM280" s="308">
        <v>7</v>
      </c>
      <c r="AN280" s="92" t="s">
        <v>101</v>
      </c>
      <c r="AO280" s="92" t="s">
        <v>602</v>
      </c>
      <c r="AP280" s="93" t="s">
        <v>607</v>
      </c>
      <c r="AQ280" s="305">
        <v>370</v>
      </c>
    </row>
    <row r="281" spans="39:43">
      <c r="AM281" s="308">
        <v>7</v>
      </c>
      <c r="AN281" s="92" t="s">
        <v>101</v>
      </c>
      <c r="AO281" s="92" t="s">
        <v>602</v>
      </c>
      <c r="AP281" s="93" t="s">
        <v>608</v>
      </c>
      <c r="AQ281" s="305">
        <v>371</v>
      </c>
    </row>
    <row r="282" spans="39:43">
      <c r="AM282" s="308">
        <v>7</v>
      </c>
      <c r="AN282" s="92" t="s">
        <v>101</v>
      </c>
      <c r="AO282" s="92" t="s">
        <v>602</v>
      </c>
      <c r="AP282" s="93" t="s">
        <v>609</v>
      </c>
      <c r="AQ282" s="305">
        <v>372</v>
      </c>
    </row>
    <row r="283" spans="39:43">
      <c r="AM283" s="308">
        <v>7</v>
      </c>
      <c r="AN283" s="92" t="s">
        <v>101</v>
      </c>
      <c r="AO283" s="92" t="s">
        <v>602</v>
      </c>
      <c r="AP283" s="93" t="s">
        <v>610</v>
      </c>
      <c r="AQ283" s="305">
        <v>373</v>
      </c>
    </row>
    <row r="284" spans="39:43">
      <c r="AM284" s="308">
        <v>7</v>
      </c>
      <c r="AN284" s="92" t="s">
        <v>101</v>
      </c>
      <c r="AO284" s="92" t="s">
        <v>602</v>
      </c>
      <c r="AP284" s="93" t="s">
        <v>937</v>
      </c>
      <c r="AQ284" s="305">
        <v>374</v>
      </c>
    </row>
    <row r="285" spans="39:43">
      <c r="AM285" s="308">
        <v>7</v>
      </c>
      <c r="AN285" s="92" t="s">
        <v>101</v>
      </c>
      <c r="AO285" s="92" t="s">
        <v>602</v>
      </c>
      <c r="AP285" s="93" t="s">
        <v>611</v>
      </c>
      <c r="AQ285" s="305">
        <v>375</v>
      </c>
    </row>
    <row r="286" spans="39:43">
      <c r="AM286" s="308">
        <v>7</v>
      </c>
      <c r="AN286" s="92" t="s">
        <v>101</v>
      </c>
      <c r="AO286" s="92" t="s">
        <v>602</v>
      </c>
      <c r="AP286" s="93" t="s">
        <v>612</v>
      </c>
      <c r="AQ286" s="305">
        <v>376</v>
      </c>
    </row>
    <row r="287" spans="39:43">
      <c r="AM287" s="308">
        <v>7</v>
      </c>
      <c r="AN287" s="92" t="s">
        <v>101</v>
      </c>
      <c r="AO287" s="92" t="s">
        <v>602</v>
      </c>
      <c r="AP287" s="93" t="s">
        <v>613</v>
      </c>
      <c r="AQ287" s="305">
        <v>377</v>
      </c>
    </row>
    <row r="288" spans="39:43">
      <c r="AM288" s="308">
        <v>7</v>
      </c>
      <c r="AN288" s="92" t="s">
        <v>101</v>
      </c>
      <c r="AO288" s="92" t="s">
        <v>602</v>
      </c>
      <c r="AP288" s="93" t="s">
        <v>614</v>
      </c>
      <c r="AQ288" s="305">
        <v>378</v>
      </c>
    </row>
    <row r="289" spans="39:43">
      <c r="AM289" s="308">
        <v>7</v>
      </c>
      <c r="AN289" s="92" t="s">
        <v>101</v>
      </c>
      <c r="AO289" s="92" t="s">
        <v>602</v>
      </c>
      <c r="AP289" s="93" t="s">
        <v>615</v>
      </c>
      <c r="AQ289" s="305">
        <v>379</v>
      </c>
    </row>
    <row r="290" spans="39:43">
      <c r="AM290" s="308">
        <v>7</v>
      </c>
      <c r="AN290" s="92" t="s">
        <v>101</v>
      </c>
      <c r="AO290" s="92" t="s">
        <v>602</v>
      </c>
      <c r="AP290" s="93" t="s">
        <v>616</v>
      </c>
      <c r="AQ290" s="305">
        <v>380</v>
      </c>
    </row>
    <row r="291" spans="39:43">
      <c r="AM291" s="308">
        <v>7</v>
      </c>
      <c r="AN291" s="92" t="s">
        <v>101</v>
      </c>
      <c r="AO291" s="92" t="s">
        <v>602</v>
      </c>
      <c r="AP291" s="93" t="s">
        <v>617</v>
      </c>
      <c r="AQ291" s="305">
        <v>381</v>
      </c>
    </row>
    <row r="292" spans="39:43">
      <c r="AM292" s="308">
        <v>7</v>
      </c>
      <c r="AN292" s="92" t="s">
        <v>101</v>
      </c>
      <c r="AO292" s="92" t="s">
        <v>602</v>
      </c>
      <c r="AP292" s="93" t="s">
        <v>618</v>
      </c>
      <c r="AQ292" s="305">
        <v>382</v>
      </c>
    </row>
    <row r="293" spans="39:43">
      <c r="AM293" s="308">
        <v>7</v>
      </c>
      <c r="AN293" s="92" t="s">
        <v>101</v>
      </c>
      <c r="AO293" s="92" t="s">
        <v>602</v>
      </c>
      <c r="AP293" s="93" t="s">
        <v>619</v>
      </c>
      <c r="AQ293" s="305">
        <v>383</v>
      </c>
    </row>
    <row r="294" spans="39:43">
      <c r="AM294" s="308">
        <v>7</v>
      </c>
      <c r="AN294" s="92" t="s">
        <v>101</v>
      </c>
      <c r="AO294" s="92" t="s">
        <v>602</v>
      </c>
      <c r="AP294" s="93" t="s">
        <v>620</v>
      </c>
      <c r="AQ294" s="305">
        <v>384</v>
      </c>
    </row>
    <row r="295" spans="39:43">
      <c r="AM295" s="308">
        <v>7</v>
      </c>
      <c r="AN295" s="92" t="s">
        <v>101</v>
      </c>
      <c r="AO295" s="92" t="s">
        <v>602</v>
      </c>
      <c r="AP295" s="93" t="s">
        <v>621</v>
      </c>
      <c r="AQ295" s="305">
        <v>385</v>
      </c>
    </row>
    <row r="296" spans="39:43">
      <c r="AM296" s="308">
        <v>7</v>
      </c>
      <c r="AN296" s="92" t="s">
        <v>101</v>
      </c>
      <c r="AO296" s="92" t="s">
        <v>602</v>
      </c>
      <c r="AP296" s="93" t="s">
        <v>622</v>
      </c>
      <c r="AQ296" s="305">
        <v>386</v>
      </c>
    </row>
    <row r="297" spans="39:43">
      <c r="AM297" s="308">
        <v>7</v>
      </c>
      <c r="AN297" s="92" t="s">
        <v>101</v>
      </c>
      <c r="AO297" s="92" t="s">
        <v>602</v>
      </c>
      <c r="AP297" s="93" t="s">
        <v>623</v>
      </c>
      <c r="AQ297" s="305">
        <v>387</v>
      </c>
    </row>
    <row r="298" spans="39:43">
      <c r="AM298" s="308">
        <v>7</v>
      </c>
      <c r="AN298" s="92" t="s">
        <v>101</v>
      </c>
      <c r="AO298" s="92" t="s">
        <v>602</v>
      </c>
      <c r="AP298" s="93" t="s">
        <v>624</v>
      </c>
      <c r="AQ298" s="305">
        <v>388</v>
      </c>
    </row>
    <row r="299" spans="39:43">
      <c r="AM299" s="308">
        <v>7</v>
      </c>
      <c r="AN299" s="92" t="s">
        <v>101</v>
      </c>
      <c r="AO299" s="92" t="s">
        <v>602</v>
      </c>
      <c r="AP299" s="93" t="s">
        <v>625</v>
      </c>
      <c r="AQ299" s="305">
        <v>389</v>
      </c>
    </row>
    <row r="300" spans="39:43">
      <c r="AM300" s="308">
        <v>7</v>
      </c>
      <c r="AN300" s="92" t="s">
        <v>101</v>
      </c>
      <c r="AO300" s="92" t="s">
        <v>602</v>
      </c>
      <c r="AP300" s="93" t="s">
        <v>626</v>
      </c>
      <c r="AQ300" s="305">
        <v>390</v>
      </c>
    </row>
    <row r="301" spans="39:43">
      <c r="AM301" s="308">
        <v>7</v>
      </c>
      <c r="AN301" s="92" t="s">
        <v>101</v>
      </c>
      <c r="AO301" s="92" t="s">
        <v>602</v>
      </c>
      <c r="AP301" s="93" t="s">
        <v>1151</v>
      </c>
      <c r="AQ301" s="305">
        <v>391</v>
      </c>
    </row>
    <row r="302" spans="39:43">
      <c r="AM302" s="308">
        <v>7</v>
      </c>
      <c r="AN302" s="92" t="s">
        <v>101</v>
      </c>
      <c r="AO302" s="92" t="s">
        <v>602</v>
      </c>
      <c r="AP302" s="93" t="s">
        <v>1152</v>
      </c>
      <c r="AQ302" s="305">
        <v>392</v>
      </c>
    </row>
    <row r="303" spans="39:43">
      <c r="AM303" s="308">
        <v>7</v>
      </c>
      <c r="AN303" s="92" t="s">
        <v>101</v>
      </c>
      <c r="AO303" s="92" t="s">
        <v>602</v>
      </c>
      <c r="AP303" s="93" t="s">
        <v>1013</v>
      </c>
      <c r="AQ303" s="305">
        <v>393</v>
      </c>
    </row>
    <row r="304" spans="39:43">
      <c r="AM304" s="308"/>
      <c r="AN304" s="92"/>
      <c r="AO304" s="92"/>
      <c r="AP304" s="93"/>
      <c r="AQ304" s="305">
        <v>394</v>
      </c>
    </row>
    <row r="305" spans="39:43">
      <c r="AM305" s="308"/>
      <c r="AN305" s="92"/>
      <c r="AO305" s="92"/>
      <c r="AP305" s="93"/>
      <c r="AQ305" s="305">
        <v>395</v>
      </c>
    </row>
    <row r="306" spans="39:43">
      <c r="AM306" s="308"/>
      <c r="AN306" s="92"/>
      <c r="AO306" s="92"/>
      <c r="AP306" s="93"/>
      <c r="AQ306" s="305">
        <v>396</v>
      </c>
    </row>
    <row r="307" spans="39:43">
      <c r="AM307" s="308">
        <v>8</v>
      </c>
      <c r="AN307" s="92" t="s">
        <v>101</v>
      </c>
      <c r="AO307" s="92" t="s">
        <v>932</v>
      </c>
      <c r="AP307" s="93" t="s">
        <v>629</v>
      </c>
      <c r="AQ307" s="305">
        <v>397</v>
      </c>
    </row>
    <row r="308" spans="39:43">
      <c r="AM308" s="308">
        <v>8</v>
      </c>
      <c r="AN308" s="92" t="s">
        <v>101</v>
      </c>
      <c r="AO308" s="92" t="s">
        <v>932</v>
      </c>
      <c r="AP308" s="93" t="s">
        <v>630</v>
      </c>
      <c r="AQ308" s="305">
        <v>398</v>
      </c>
    </row>
    <row r="309" spans="39:43">
      <c r="AM309" s="308">
        <v>8</v>
      </c>
      <c r="AN309" s="92" t="s">
        <v>101</v>
      </c>
      <c r="AO309" s="92" t="s">
        <v>932</v>
      </c>
      <c r="AP309" s="93" t="s">
        <v>631</v>
      </c>
      <c r="AQ309" s="305">
        <v>399</v>
      </c>
    </row>
    <row r="310" spans="39:43">
      <c r="AM310" s="308">
        <v>8</v>
      </c>
      <c r="AN310" s="92" t="s">
        <v>101</v>
      </c>
      <c r="AO310" s="92" t="s">
        <v>932</v>
      </c>
      <c r="AP310" s="93" t="s">
        <v>632</v>
      </c>
      <c r="AQ310" s="305">
        <v>400</v>
      </c>
    </row>
    <row r="311" spans="39:43">
      <c r="AM311" s="308">
        <v>8</v>
      </c>
      <c r="AN311" s="92" t="s">
        <v>101</v>
      </c>
      <c r="AO311" s="92" t="s">
        <v>932</v>
      </c>
      <c r="AP311" s="93" t="s">
        <v>633</v>
      </c>
      <c r="AQ311" s="305">
        <v>401</v>
      </c>
    </row>
    <row r="312" spans="39:43">
      <c r="AM312" s="308">
        <v>8</v>
      </c>
      <c r="AN312" s="92" t="s">
        <v>101</v>
      </c>
      <c r="AO312" s="92" t="s">
        <v>932</v>
      </c>
      <c r="AP312" s="93" t="s">
        <v>634</v>
      </c>
      <c r="AQ312" s="305">
        <v>402</v>
      </c>
    </row>
    <row r="313" spans="39:43">
      <c r="AM313" s="308">
        <v>8</v>
      </c>
      <c r="AN313" s="92" t="s">
        <v>101</v>
      </c>
      <c r="AO313" s="92" t="s">
        <v>932</v>
      </c>
      <c r="AP313" s="93" t="s">
        <v>635</v>
      </c>
      <c r="AQ313" s="305">
        <v>403</v>
      </c>
    </row>
    <row r="314" spans="39:43">
      <c r="AM314" s="308">
        <v>8</v>
      </c>
      <c r="AN314" s="92" t="s">
        <v>101</v>
      </c>
      <c r="AO314" s="92" t="s">
        <v>932</v>
      </c>
      <c r="AP314" s="93" t="s">
        <v>636</v>
      </c>
      <c r="AQ314" s="305">
        <v>404</v>
      </c>
    </row>
    <row r="315" spans="39:43">
      <c r="AM315" s="308">
        <v>8</v>
      </c>
      <c r="AN315" s="92" t="s">
        <v>101</v>
      </c>
      <c r="AO315" s="92" t="s">
        <v>932</v>
      </c>
      <c r="AP315" s="93" t="s">
        <v>637</v>
      </c>
      <c r="AQ315" s="305">
        <v>405</v>
      </c>
    </row>
    <row r="316" spans="39:43">
      <c r="AM316" s="308">
        <v>8</v>
      </c>
      <c r="AN316" s="92" t="s">
        <v>101</v>
      </c>
      <c r="AO316" s="92" t="s">
        <v>932</v>
      </c>
      <c r="AP316" s="93" t="s">
        <v>638</v>
      </c>
      <c r="AQ316" s="305">
        <v>406</v>
      </c>
    </row>
    <row r="317" spans="39:43">
      <c r="AM317" s="308">
        <v>8</v>
      </c>
      <c r="AN317" s="92" t="s">
        <v>101</v>
      </c>
      <c r="AO317" s="92" t="s">
        <v>932</v>
      </c>
      <c r="AP317" s="93" t="s">
        <v>658</v>
      </c>
      <c r="AQ317" s="305">
        <v>407</v>
      </c>
    </row>
    <row r="318" spans="39:43">
      <c r="AM318" s="308">
        <v>8</v>
      </c>
      <c r="AN318" s="92" t="s">
        <v>101</v>
      </c>
      <c r="AO318" s="92" t="s">
        <v>932</v>
      </c>
      <c r="AP318" s="93" t="s">
        <v>659</v>
      </c>
      <c r="AQ318" s="305">
        <v>408</v>
      </c>
    </row>
    <row r="319" spans="39:43">
      <c r="AM319" s="308">
        <v>8</v>
      </c>
      <c r="AN319" s="92" t="s">
        <v>101</v>
      </c>
      <c r="AO319" s="92" t="s">
        <v>932</v>
      </c>
      <c r="AP319" s="93" t="s">
        <v>660</v>
      </c>
      <c r="AQ319" s="305">
        <v>409</v>
      </c>
    </row>
    <row r="320" spans="39:43">
      <c r="AM320" s="308">
        <v>8</v>
      </c>
      <c r="AN320" s="92" t="s">
        <v>101</v>
      </c>
      <c r="AO320" s="92" t="s">
        <v>932</v>
      </c>
      <c r="AP320" s="93" t="s">
        <v>661</v>
      </c>
      <c r="AQ320" s="305">
        <v>410</v>
      </c>
    </row>
    <row r="321" spans="39:43">
      <c r="AM321" s="308">
        <v>8</v>
      </c>
      <c r="AN321" s="92" t="s">
        <v>101</v>
      </c>
      <c r="AO321" s="92" t="s">
        <v>932</v>
      </c>
      <c r="AP321" s="93" t="s">
        <v>662</v>
      </c>
      <c r="AQ321" s="305">
        <v>411</v>
      </c>
    </row>
    <row r="322" spans="39:43">
      <c r="AM322" s="308">
        <v>8</v>
      </c>
      <c r="AN322" s="92" t="s">
        <v>101</v>
      </c>
      <c r="AO322" s="92" t="s">
        <v>932</v>
      </c>
      <c r="AP322" s="93" t="s">
        <v>663</v>
      </c>
      <c r="AQ322" s="305">
        <v>412</v>
      </c>
    </row>
    <row r="323" spans="39:43">
      <c r="AM323" s="308">
        <v>8</v>
      </c>
      <c r="AN323" s="92" t="s">
        <v>101</v>
      </c>
      <c r="AO323" s="92" t="s">
        <v>932</v>
      </c>
      <c r="AP323" s="93" t="s">
        <v>664</v>
      </c>
      <c r="AQ323" s="305">
        <v>413</v>
      </c>
    </row>
    <row r="324" spans="39:43">
      <c r="AM324" s="308">
        <v>8</v>
      </c>
      <c r="AN324" s="92" t="s">
        <v>101</v>
      </c>
      <c r="AO324" s="92" t="s">
        <v>932</v>
      </c>
      <c r="AP324" s="93" t="s">
        <v>665</v>
      </c>
      <c r="AQ324" s="305">
        <v>414</v>
      </c>
    </row>
    <row r="325" spans="39:43">
      <c r="AM325" s="308">
        <v>8</v>
      </c>
      <c r="AN325" s="92" t="s">
        <v>101</v>
      </c>
      <c r="AO325" s="92" t="s">
        <v>932</v>
      </c>
      <c r="AP325" s="93" t="s">
        <v>666</v>
      </c>
      <c r="AQ325" s="305">
        <v>415</v>
      </c>
    </row>
    <row r="326" spans="39:43">
      <c r="AM326" s="308">
        <v>8</v>
      </c>
      <c r="AN326" s="92" t="s">
        <v>101</v>
      </c>
      <c r="AO326" s="92" t="s">
        <v>932</v>
      </c>
      <c r="AP326" s="93" t="s">
        <v>667</v>
      </c>
      <c r="AQ326" s="305">
        <v>416</v>
      </c>
    </row>
    <row r="327" spans="39:43">
      <c r="AM327" s="308">
        <v>8</v>
      </c>
      <c r="AN327" s="92" t="s">
        <v>101</v>
      </c>
      <c r="AO327" s="92" t="s">
        <v>932</v>
      </c>
      <c r="AP327" s="93" t="s">
        <v>668</v>
      </c>
      <c r="AQ327" s="305">
        <v>417</v>
      </c>
    </row>
    <row r="328" spans="39:43">
      <c r="AM328" s="308">
        <v>8</v>
      </c>
      <c r="AN328" s="92" t="s">
        <v>101</v>
      </c>
      <c r="AO328" s="92" t="s">
        <v>932</v>
      </c>
      <c r="AP328" s="93" t="s">
        <v>1013</v>
      </c>
      <c r="AQ328" s="305">
        <v>418</v>
      </c>
    </row>
    <row r="329" spans="39:43">
      <c r="AM329" s="308">
        <v>8</v>
      </c>
      <c r="AN329" s="92" t="s">
        <v>101</v>
      </c>
      <c r="AO329" s="92" t="s">
        <v>932</v>
      </c>
      <c r="AP329" s="93" t="s">
        <v>1153</v>
      </c>
      <c r="AQ329" s="305">
        <v>419</v>
      </c>
    </row>
    <row r="330" spans="39:43">
      <c r="AM330" s="308"/>
      <c r="AN330" s="92"/>
      <c r="AO330" s="92"/>
      <c r="AP330" s="93"/>
      <c r="AQ330" s="305">
        <v>420</v>
      </c>
    </row>
    <row r="331" spans="39:43">
      <c r="AM331" s="308"/>
      <c r="AN331" s="92"/>
      <c r="AO331" s="92"/>
      <c r="AP331" s="93"/>
      <c r="AQ331" s="305">
        <v>421</v>
      </c>
    </row>
    <row r="332" spans="39:43">
      <c r="AM332" s="308"/>
      <c r="AN332" s="92"/>
      <c r="AO332" s="92"/>
      <c r="AP332" s="93"/>
      <c r="AQ332" s="305">
        <v>422</v>
      </c>
    </row>
    <row r="333" spans="39:43">
      <c r="AM333" s="308">
        <v>9</v>
      </c>
      <c r="AN333" s="92" t="s">
        <v>101</v>
      </c>
      <c r="AO333" s="92" t="s">
        <v>933</v>
      </c>
      <c r="AP333" s="93" t="s">
        <v>640</v>
      </c>
      <c r="AQ333" s="305">
        <v>423</v>
      </c>
    </row>
    <row r="334" spans="39:43">
      <c r="AM334" s="308">
        <v>9</v>
      </c>
      <c r="AN334" s="92" t="s">
        <v>101</v>
      </c>
      <c r="AO334" s="92" t="s">
        <v>933</v>
      </c>
      <c r="AP334" s="93" t="s">
        <v>641</v>
      </c>
      <c r="AQ334" s="305">
        <v>424</v>
      </c>
    </row>
    <row r="335" spans="39:43">
      <c r="AM335" s="308">
        <v>9</v>
      </c>
      <c r="AN335" s="92" t="s">
        <v>101</v>
      </c>
      <c r="AO335" s="92" t="s">
        <v>933</v>
      </c>
      <c r="AP335" s="93" t="s">
        <v>639</v>
      </c>
      <c r="AQ335" s="305">
        <v>425</v>
      </c>
    </row>
    <row r="336" spans="39:43">
      <c r="AM336" s="308">
        <v>9</v>
      </c>
      <c r="AN336" s="92" t="s">
        <v>101</v>
      </c>
      <c r="AO336" s="92" t="s">
        <v>933</v>
      </c>
      <c r="AP336" s="93" t="s">
        <v>642</v>
      </c>
      <c r="AQ336" s="305">
        <v>426</v>
      </c>
    </row>
    <row r="337" spans="39:43">
      <c r="AM337" s="308">
        <v>9</v>
      </c>
      <c r="AN337" s="92" t="s">
        <v>101</v>
      </c>
      <c r="AO337" s="92" t="s">
        <v>933</v>
      </c>
      <c r="AP337" s="93" t="s">
        <v>643</v>
      </c>
      <c r="AQ337" s="305">
        <v>427</v>
      </c>
    </row>
    <row r="338" spans="39:43">
      <c r="AM338" s="308">
        <v>9</v>
      </c>
      <c r="AN338" s="92" t="s">
        <v>101</v>
      </c>
      <c r="AO338" s="92" t="s">
        <v>933</v>
      </c>
      <c r="AP338" s="93" t="s">
        <v>644</v>
      </c>
      <c r="AQ338" s="305">
        <v>428</v>
      </c>
    </row>
    <row r="339" spans="39:43">
      <c r="AM339" s="308">
        <v>9</v>
      </c>
      <c r="AN339" s="92" t="s">
        <v>101</v>
      </c>
      <c r="AO339" s="92" t="s">
        <v>933</v>
      </c>
      <c r="AP339" s="93" t="s">
        <v>645</v>
      </c>
      <c r="AQ339" s="305">
        <v>429</v>
      </c>
    </row>
    <row r="340" spans="39:43">
      <c r="AM340" s="308">
        <v>9</v>
      </c>
      <c r="AN340" s="92" t="s">
        <v>101</v>
      </c>
      <c r="AO340" s="92" t="s">
        <v>933</v>
      </c>
      <c r="AP340" s="93" t="s">
        <v>646</v>
      </c>
      <c r="AQ340" s="305">
        <v>430</v>
      </c>
    </row>
    <row r="341" spans="39:43">
      <c r="AM341" s="308">
        <v>9</v>
      </c>
      <c r="AN341" s="92" t="s">
        <v>101</v>
      </c>
      <c r="AO341" s="92" t="s">
        <v>933</v>
      </c>
      <c r="AP341" s="93" t="s">
        <v>647</v>
      </c>
      <c r="AQ341" s="305">
        <v>431</v>
      </c>
    </row>
    <row r="342" spans="39:43">
      <c r="AM342" s="308">
        <v>9</v>
      </c>
      <c r="AN342" s="92" t="s">
        <v>101</v>
      </c>
      <c r="AO342" s="92" t="s">
        <v>933</v>
      </c>
      <c r="AP342" s="93" t="s">
        <v>649</v>
      </c>
      <c r="AQ342" s="305">
        <v>432</v>
      </c>
    </row>
    <row r="343" spans="39:43">
      <c r="AM343" s="308">
        <v>9</v>
      </c>
      <c r="AN343" s="92" t="s">
        <v>101</v>
      </c>
      <c r="AO343" s="92" t="s">
        <v>933</v>
      </c>
      <c r="AP343" s="93" t="s">
        <v>650</v>
      </c>
      <c r="AQ343" s="305">
        <v>433</v>
      </c>
    </row>
    <row r="344" spans="39:43">
      <c r="AM344" s="308">
        <v>9</v>
      </c>
      <c r="AN344" s="92" t="s">
        <v>101</v>
      </c>
      <c r="AO344" s="92" t="s">
        <v>933</v>
      </c>
      <c r="AP344" s="93" t="s">
        <v>651</v>
      </c>
      <c r="AQ344" s="305">
        <v>434</v>
      </c>
    </row>
    <row r="345" spans="39:43">
      <c r="AM345" s="308">
        <v>9</v>
      </c>
      <c r="AN345" s="92" t="s">
        <v>101</v>
      </c>
      <c r="AO345" s="92" t="s">
        <v>933</v>
      </c>
      <c r="AP345" s="93" t="s">
        <v>652</v>
      </c>
      <c r="AQ345" s="305">
        <v>435</v>
      </c>
    </row>
    <row r="346" spans="39:43">
      <c r="AM346" s="308">
        <v>9</v>
      </c>
      <c r="AN346" s="92" t="s">
        <v>101</v>
      </c>
      <c r="AO346" s="92" t="s">
        <v>933</v>
      </c>
      <c r="AP346" s="93" t="s">
        <v>653</v>
      </c>
      <c r="AQ346" s="305">
        <v>436</v>
      </c>
    </row>
    <row r="347" spans="39:43">
      <c r="AM347" s="308">
        <v>9</v>
      </c>
      <c r="AN347" s="92" t="s">
        <v>101</v>
      </c>
      <c r="AO347" s="92" t="s">
        <v>933</v>
      </c>
      <c r="AP347" s="93" t="s">
        <v>654</v>
      </c>
      <c r="AQ347" s="305">
        <v>437</v>
      </c>
    </row>
    <row r="348" spans="39:43">
      <c r="AM348" s="308">
        <v>9</v>
      </c>
      <c r="AN348" s="92" t="s">
        <v>101</v>
      </c>
      <c r="AO348" s="92" t="s">
        <v>933</v>
      </c>
      <c r="AP348" s="93" t="s">
        <v>655</v>
      </c>
      <c r="AQ348" s="305">
        <v>438</v>
      </c>
    </row>
    <row r="349" spans="39:43">
      <c r="AM349" s="308">
        <v>9</v>
      </c>
      <c r="AN349" s="92" t="s">
        <v>101</v>
      </c>
      <c r="AO349" s="92" t="s">
        <v>933</v>
      </c>
      <c r="AP349" s="93" t="s">
        <v>656</v>
      </c>
      <c r="AQ349" s="305">
        <v>439</v>
      </c>
    </row>
    <row r="350" spans="39:43">
      <c r="AM350" s="308">
        <v>9</v>
      </c>
      <c r="AN350" s="92" t="s">
        <v>101</v>
      </c>
      <c r="AO350" s="92" t="s">
        <v>933</v>
      </c>
      <c r="AP350" s="93" t="s">
        <v>648</v>
      </c>
      <c r="AQ350" s="305">
        <v>440</v>
      </c>
    </row>
    <row r="351" spans="39:43">
      <c r="AM351" s="308">
        <v>9</v>
      </c>
      <c r="AN351" s="92" t="s">
        <v>101</v>
      </c>
      <c r="AO351" s="92" t="s">
        <v>933</v>
      </c>
      <c r="AP351" s="93" t="s">
        <v>657</v>
      </c>
      <c r="AQ351" s="305">
        <v>441</v>
      </c>
    </row>
    <row r="352" spans="39:43">
      <c r="AM352" s="308">
        <v>9</v>
      </c>
      <c r="AN352" s="92" t="s">
        <v>101</v>
      </c>
      <c r="AO352" s="92" t="s">
        <v>933</v>
      </c>
      <c r="AP352" s="93" t="s">
        <v>1013</v>
      </c>
      <c r="AQ352" s="305">
        <v>442</v>
      </c>
    </row>
    <row r="353" spans="39:43">
      <c r="AM353" s="308"/>
      <c r="AN353" s="92"/>
      <c r="AO353" s="92"/>
      <c r="AP353" s="93"/>
      <c r="AQ353" s="305">
        <v>443</v>
      </c>
    </row>
    <row r="354" spans="39:43">
      <c r="AM354" s="308"/>
      <c r="AN354" s="92"/>
      <c r="AO354" s="92"/>
      <c r="AP354" s="93"/>
      <c r="AQ354" s="305">
        <v>444</v>
      </c>
    </row>
    <row r="355" spans="39:43">
      <c r="AM355" s="308"/>
      <c r="AN355" s="92"/>
      <c r="AO355" s="92"/>
      <c r="AP355" s="93"/>
      <c r="AQ355" s="305">
        <v>445</v>
      </c>
    </row>
    <row r="356" spans="39:43">
      <c r="AM356" s="308">
        <v>10</v>
      </c>
      <c r="AN356" s="92" t="s">
        <v>85</v>
      </c>
      <c r="AO356" s="92" t="s">
        <v>1017</v>
      </c>
      <c r="AP356" s="93" t="s">
        <v>535</v>
      </c>
      <c r="AQ356" s="305">
        <v>446</v>
      </c>
    </row>
    <row r="357" spans="39:43">
      <c r="AM357" s="308">
        <v>10</v>
      </c>
      <c r="AN357" s="92" t="s">
        <v>85</v>
      </c>
      <c r="AO357" s="92" t="s">
        <v>1017</v>
      </c>
      <c r="AP357" s="93" t="s">
        <v>536</v>
      </c>
      <c r="AQ357" s="305">
        <v>447</v>
      </c>
    </row>
    <row r="358" spans="39:43">
      <c r="AM358" s="308">
        <v>10</v>
      </c>
      <c r="AN358" s="92" t="s">
        <v>85</v>
      </c>
      <c r="AO358" s="92" t="s">
        <v>1017</v>
      </c>
      <c r="AP358" s="93" t="s">
        <v>1154</v>
      </c>
      <c r="AQ358" s="305">
        <v>448</v>
      </c>
    </row>
    <row r="359" spans="39:43">
      <c r="AM359" s="308">
        <v>10</v>
      </c>
      <c r="AN359" s="92" t="s">
        <v>85</v>
      </c>
      <c r="AO359" s="92" t="s">
        <v>1017</v>
      </c>
      <c r="AP359" s="93" t="s">
        <v>1155</v>
      </c>
      <c r="AQ359" s="305">
        <v>449</v>
      </c>
    </row>
    <row r="360" spans="39:43">
      <c r="AM360" s="308">
        <v>10</v>
      </c>
      <c r="AN360" s="92" t="s">
        <v>85</v>
      </c>
      <c r="AO360" s="92" t="s">
        <v>1017</v>
      </c>
      <c r="AP360" s="93" t="s">
        <v>539</v>
      </c>
      <c r="AQ360" s="305">
        <v>450</v>
      </c>
    </row>
    <row r="361" spans="39:43">
      <c r="AM361" s="308">
        <v>10</v>
      </c>
      <c r="AN361" s="92" t="s">
        <v>85</v>
      </c>
      <c r="AO361" s="92" t="s">
        <v>1017</v>
      </c>
      <c r="AP361" s="93" t="s">
        <v>1156</v>
      </c>
      <c r="AQ361" s="305">
        <v>451</v>
      </c>
    </row>
    <row r="362" spans="39:43">
      <c r="AM362" s="308">
        <v>10</v>
      </c>
      <c r="AN362" s="92" t="s">
        <v>85</v>
      </c>
      <c r="AO362" s="92" t="s">
        <v>1017</v>
      </c>
      <c r="AP362" s="93" t="s">
        <v>541</v>
      </c>
      <c r="AQ362" s="305">
        <v>452</v>
      </c>
    </row>
    <row r="363" spans="39:43">
      <c r="AM363" s="308">
        <v>10</v>
      </c>
      <c r="AN363" s="92" t="s">
        <v>85</v>
      </c>
      <c r="AO363" s="92" t="s">
        <v>1017</v>
      </c>
      <c r="AP363" s="93" t="s">
        <v>544</v>
      </c>
      <c r="AQ363" s="305">
        <v>453</v>
      </c>
    </row>
    <row r="364" spans="39:43">
      <c r="AM364" s="308">
        <v>10</v>
      </c>
      <c r="AN364" s="92" t="s">
        <v>85</v>
      </c>
      <c r="AO364" s="92" t="s">
        <v>1017</v>
      </c>
      <c r="AP364" s="93" t="s">
        <v>545</v>
      </c>
      <c r="AQ364" s="305">
        <v>454</v>
      </c>
    </row>
    <row r="365" spans="39:43">
      <c r="AM365" s="308">
        <v>10</v>
      </c>
      <c r="AN365" s="92" t="s">
        <v>85</v>
      </c>
      <c r="AO365" s="92" t="s">
        <v>1017</v>
      </c>
      <c r="AP365" s="93" t="s">
        <v>546</v>
      </c>
      <c r="AQ365" s="305">
        <v>455</v>
      </c>
    </row>
    <row r="366" spans="39:43">
      <c r="AM366" s="308">
        <v>10</v>
      </c>
      <c r="AN366" s="92" t="s">
        <v>85</v>
      </c>
      <c r="AO366" s="92" t="s">
        <v>1017</v>
      </c>
      <c r="AP366" s="93" t="s">
        <v>547</v>
      </c>
      <c r="AQ366" s="305">
        <v>456</v>
      </c>
    </row>
    <row r="367" spans="39:43">
      <c r="AM367" s="308">
        <v>10</v>
      </c>
      <c r="AN367" s="92" t="s">
        <v>85</v>
      </c>
      <c r="AO367" s="92" t="s">
        <v>1017</v>
      </c>
      <c r="AP367" s="93" t="s">
        <v>548</v>
      </c>
      <c r="AQ367" s="305">
        <v>457</v>
      </c>
    </row>
    <row r="368" spans="39:43">
      <c r="AM368" s="308">
        <v>10</v>
      </c>
      <c r="AN368" s="92" t="s">
        <v>85</v>
      </c>
      <c r="AO368" s="92" t="s">
        <v>1017</v>
      </c>
      <c r="AP368" s="93" t="s">
        <v>549</v>
      </c>
      <c r="AQ368" s="305">
        <v>458</v>
      </c>
    </row>
    <row r="369" spans="39:43">
      <c r="AM369" s="308">
        <v>10</v>
      </c>
      <c r="AN369" s="92" t="s">
        <v>85</v>
      </c>
      <c r="AO369" s="92" t="s">
        <v>1017</v>
      </c>
      <c r="AP369" s="93" t="s">
        <v>550</v>
      </c>
      <c r="AQ369" s="305">
        <v>459</v>
      </c>
    </row>
    <row r="370" spans="39:43">
      <c r="AM370" s="308">
        <v>10</v>
      </c>
      <c r="AN370" s="92" t="s">
        <v>85</v>
      </c>
      <c r="AO370" s="92" t="s">
        <v>1017</v>
      </c>
      <c r="AP370" s="93" t="s">
        <v>551</v>
      </c>
      <c r="AQ370" s="305">
        <v>460</v>
      </c>
    </row>
    <row r="371" spans="39:43">
      <c r="AM371" s="308">
        <v>10</v>
      </c>
      <c r="AN371" s="92" t="s">
        <v>85</v>
      </c>
      <c r="AO371" s="92" t="s">
        <v>1017</v>
      </c>
      <c r="AP371" s="93" t="s">
        <v>1157</v>
      </c>
      <c r="AQ371" s="305">
        <v>461</v>
      </c>
    </row>
    <row r="372" spans="39:43">
      <c r="AM372" s="308">
        <v>10</v>
      </c>
      <c r="AN372" s="92" t="s">
        <v>85</v>
      </c>
      <c r="AO372" s="92" t="s">
        <v>1017</v>
      </c>
      <c r="AP372" s="93" t="s">
        <v>554</v>
      </c>
      <c r="AQ372" s="305">
        <v>462</v>
      </c>
    </row>
    <row r="373" spans="39:43">
      <c r="AM373" s="308">
        <v>10</v>
      </c>
      <c r="AN373" s="92" t="s">
        <v>85</v>
      </c>
      <c r="AO373" s="92" t="s">
        <v>1017</v>
      </c>
      <c r="AP373" s="93" t="s">
        <v>555</v>
      </c>
      <c r="AQ373" s="305">
        <v>463</v>
      </c>
    </row>
    <row r="374" spans="39:43">
      <c r="AM374" s="308">
        <v>10</v>
      </c>
      <c r="AN374" s="92" t="s">
        <v>85</v>
      </c>
      <c r="AO374" s="92" t="s">
        <v>1017</v>
      </c>
      <c r="AP374" s="93" t="s">
        <v>556</v>
      </c>
      <c r="AQ374" s="305">
        <v>464</v>
      </c>
    </row>
    <row r="375" spans="39:43">
      <c r="AM375" s="308">
        <v>10</v>
      </c>
      <c r="AN375" s="92" t="s">
        <v>85</v>
      </c>
      <c r="AO375" s="92" t="s">
        <v>1017</v>
      </c>
      <c r="AP375" s="93" t="s">
        <v>557</v>
      </c>
      <c r="AQ375" s="305">
        <v>465</v>
      </c>
    </row>
    <row r="376" spans="39:43">
      <c r="AM376" s="308">
        <v>10</v>
      </c>
      <c r="AN376" s="92" t="s">
        <v>85</v>
      </c>
      <c r="AO376" s="92" t="s">
        <v>1017</v>
      </c>
      <c r="AP376" s="93" t="s">
        <v>558</v>
      </c>
      <c r="AQ376" s="305">
        <v>466</v>
      </c>
    </row>
    <row r="377" spans="39:43">
      <c r="AM377" s="308">
        <v>10</v>
      </c>
      <c r="AN377" s="92" t="s">
        <v>85</v>
      </c>
      <c r="AO377" s="92" t="s">
        <v>1017</v>
      </c>
      <c r="AP377" s="93" t="s">
        <v>1158</v>
      </c>
      <c r="AQ377" s="305">
        <v>467</v>
      </c>
    </row>
    <row r="378" spans="39:43">
      <c r="AM378" s="308">
        <v>10</v>
      </c>
      <c r="AN378" s="92" t="s">
        <v>85</v>
      </c>
      <c r="AO378" s="92" t="s">
        <v>1017</v>
      </c>
      <c r="AP378" s="93" t="s">
        <v>561</v>
      </c>
      <c r="AQ378" s="305">
        <v>468</v>
      </c>
    </row>
    <row r="379" spans="39:43">
      <c r="AM379" s="308">
        <v>10</v>
      </c>
      <c r="AN379" s="92" t="s">
        <v>85</v>
      </c>
      <c r="AO379" s="92" t="s">
        <v>1017</v>
      </c>
      <c r="AP379" s="93" t="s">
        <v>562</v>
      </c>
      <c r="AQ379" s="305">
        <v>469</v>
      </c>
    </row>
    <row r="380" spans="39:43">
      <c r="AM380" s="308">
        <v>10</v>
      </c>
      <c r="AN380" s="92" t="s">
        <v>85</v>
      </c>
      <c r="AO380" s="92" t="s">
        <v>1017</v>
      </c>
      <c r="AP380" s="93" t="s">
        <v>1159</v>
      </c>
      <c r="AQ380" s="305">
        <v>470</v>
      </c>
    </row>
    <row r="381" spans="39:43">
      <c r="AM381" s="308">
        <v>10</v>
      </c>
      <c r="AN381" s="92" t="s">
        <v>85</v>
      </c>
      <c r="AO381" s="92" t="s">
        <v>1017</v>
      </c>
      <c r="AP381" s="93" t="s">
        <v>1160</v>
      </c>
      <c r="AQ381" s="305">
        <v>471</v>
      </c>
    </row>
    <row r="382" spans="39:43">
      <c r="AM382" s="308">
        <v>10</v>
      </c>
      <c r="AN382" s="92" t="s">
        <v>85</v>
      </c>
      <c r="AO382" s="92" t="s">
        <v>1017</v>
      </c>
      <c r="AP382" s="93" t="s">
        <v>1016</v>
      </c>
      <c r="AQ382" s="305">
        <v>472</v>
      </c>
    </row>
    <row r="383" spans="39:43">
      <c r="AM383" s="308">
        <v>10</v>
      </c>
      <c r="AN383" s="92"/>
      <c r="AO383" s="92"/>
      <c r="AP383" s="93"/>
      <c r="AQ383" s="305">
        <v>473</v>
      </c>
    </row>
    <row r="384" spans="39:43">
      <c r="AM384" s="308">
        <v>10</v>
      </c>
      <c r="AN384" s="92"/>
      <c r="AO384" s="92"/>
      <c r="AP384" s="93"/>
      <c r="AQ384" s="305">
        <v>474</v>
      </c>
    </row>
    <row r="385" spans="39:43">
      <c r="AM385" s="308">
        <v>10</v>
      </c>
      <c r="AN385" s="92"/>
      <c r="AO385" s="92"/>
      <c r="AP385" s="93"/>
      <c r="AQ385" s="305">
        <v>475</v>
      </c>
    </row>
    <row r="386" spans="39:43">
      <c r="AM386" s="308">
        <v>10</v>
      </c>
      <c r="AN386" s="92"/>
      <c r="AO386" s="92"/>
      <c r="AP386" s="93"/>
      <c r="AQ386" s="305">
        <v>476</v>
      </c>
    </row>
    <row r="387" spans="39:43">
      <c r="AM387" s="308">
        <v>10</v>
      </c>
      <c r="AN387" s="92"/>
      <c r="AO387" s="92"/>
      <c r="AP387" s="93"/>
      <c r="AQ387" s="305">
        <v>477</v>
      </c>
    </row>
    <row r="388" spans="39:43">
      <c r="AM388" s="308">
        <v>11</v>
      </c>
      <c r="AN388" s="92" t="s">
        <v>85</v>
      </c>
      <c r="AO388" s="92" t="s">
        <v>565</v>
      </c>
      <c r="AP388" s="93" t="s">
        <v>566</v>
      </c>
      <c r="AQ388" s="305">
        <v>478</v>
      </c>
    </row>
    <row r="389" spans="39:43">
      <c r="AM389" s="308">
        <v>11</v>
      </c>
      <c r="AN389" s="92" t="s">
        <v>85</v>
      </c>
      <c r="AO389" s="92" t="s">
        <v>565</v>
      </c>
      <c r="AP389" s="93" t="s">
        <v>567</v>
      </c>
      <c r="AQ389" s="305">
        <v>479</v>
      </c>
    </row>
    <row r="390" spans="39:43">
      <c r="AM390" s="308">
        <v>11</v>
      </c>
      <c r="AN390" s="92" t="s">
        <v>85</v>
      </c>
      <c r="AO390" s="92" t="s">
        <v>565</v>
      </c>
      <c r="AP390" s="93" t="s">
        <v>568</v>
      </c>
      <c r="AQ390" s="305">
        <v>480</v>
      </c>
    </row>
    <row r="391" spans="39:43">
      <c r="AM391" s="308">
        <v>11</v>
      </c>
      <c r="AN391" s="92" t="s">
        <v>85</v>
      </c>
      <c r="AO391" s="92" t="s">
        <v>565</v>
      </c>
      <c r="AP391" s="93" t="s">
        <v>569</v>
      </c>
      <c r="AQ391" s="305">
        <v>481</v>
      </c>
    </row>
    <row r="392" spans="39:43">
      <c r="AM392" s="308">
        <v>11</v>
      </c>
      <c r="AN392" s="92" t="s">
        <v>85</v>
      </c>
      <c r="AO392" s="92" t="s">
        <v>565</v>
      </c>
      <c r="AP392" s="93" t="s">
        <v>570</v>
      </c>
      <c r="AQ392" s="305">
        <v>482</v>
      </c>
    </row>
    <row r="393" spans="39:43">
      <c r="AM393" s="308">
        <v>11</v>
      </c>
      <c r="AN393" s="92" t="s">
        <v>85</v>
      </c>
      <c r="AO393" s="92" t="s">
        <v>565</v>
      </c>
      <c r="AP393" s="93" t="s">
        <v>571</v>
      </c>
      <c r="AQ393" s="305">
        <v>483</v>
      </c>
    </row>
    <row r="394" spans="39:43">
      <c r="AM394" s="308">
        <v>11</v>
      </c>
      <c r="AN394" s="92" t="s">
        <v>85</v>
      </c>
      <c r="AO394" s="92" t="s">
        <v>565</v>
      </c>
      <c r="AP394" s="93" t="s">
        <v>572</v>
      </c>
      <c r="AQ394" s="305">
        <v>484</v>
      </c>
    </row>
    <row r="395" spans="39:43">
      <c r="AM395" s="308">
        <v>11</v>
      </c>
      <c r="AN395" s="92" t="s">
        <v>85</v>
      </c>
      <c r="AO395" s="92" t="s">
        <v>565</v>
      </c>
      <c r="AP395" s="93" t="s">
        <v>573</v>
      </c>
      <c r="AQ395" s="305">
        <v>485</v>
      </c>
    </row>
    <row r="396" spans="39:43">
      <c r="AM396" s="308">
        <v>11</v>
      </c>
      <c r="AN396" s="92" t="s">
        <v>85</v>
      </c>
      <c r="AO396" s="92" t="s">
        <v>565</v>
      </c>
      <c r="AP396" s="93" t="s">
        <v>574</v>
      </c>
      <c r="AQ396" s="305">
        <v>486</v>
      </c>
    </row>
    <row r="397" spans="39:43">
      <c r="AM397" s="308">
        <v>11</v>
      </c>
      <c r="AN397" s="92" t="s">
        <v>85</v>
      </c>
      <c r="AO397" s="92" t="s">
        <v>565</v>
      </c>
      <c r="AP397" s="93" t="s">
        <v>575</v>
      </c>
      <c r="AQ397" s="305">
        <v>487</v>
      </c>
    </row>
    <row r="398" spans="39:43">
      <c r="AM398" s="308">
        <v>11</v>
      </c>
      <c r="AN398" s="92" t="s">
        <v>85</v>
      </c>
      <c r="AO398" s="92" t="s">
        <v>565</v>
      </c>
      <c r="AP398" s="93" t="s">
        <v>576</v>
      </c>
      <c r="AQ398" s="305">
        <v>488</v>
      </c>
    </row>
    <row r="399" spans="39:43">
      <c r="AM399" s="308">
        <v>11</v>
      </c>
      <c r="AN399" s="92" t="s">
        <v>85</v>
      </c>
      <c r="AO399" s="92" t="s">
        <v>565</v>
      </c>
      <c r="AP399" s="93" t="s">
        <v>577</v>
      </c>
      <c r="AQ399" s="305">
        <v>489</v>
      </c>
    </row>
    <row r="400" spans="39:43">
      <c r="AM400" s="308">
        <v>11</v>
      </c>
      <c r="AN400" s="92" t="s">
        <v>85</v>
      </c>
      <c r="AO400" s="92" t="s">
        <v>565</v>
      </c>
      <c r="AP400" s="93" t="s">
        <v>578</v>
      </c>
      <c r="AQ400" s="305">
        <v>490</v>
      </c>
    </row>
    <row r="401" spans="39:43">
      <c r="AM401" s="308">
        <v>11</v>
      </c>
      <c r="AN401" s="92" t="s">
        <v>85</v>
      </c>
      <c r="AO401" s="92" t="s">
        <v>565</v>
      </c>
      <c r="AP401" s="93" t="s">
        <v>579</v>
      </c>
      <c r="AQ401" s="305">
        <v>491</v>
      </c>
    </row>
    <row r="402" spans="39:43">
      <c r="AM402" s="308">
        <v>11</v>
      </c>
      <c r="AN402" s="92" t="s">
        <v>85</v>
      </c>
      <c r="AO402" s="92" t="s">
        <v>565</v>
      </c>
      <c r="AP402" s="93" t="s">
        <v>580</v>
      </c>
      <c r="AQ402" s="305">
        <v>492</v>
      </c>
    </row>
    <row r="403" spans="39:43">
      <c r="AM403" s="308">
        <v>11</v>
      </c>
      <c r="AN403" s="92" t="s">
        <v>85</v>
      </c>
      <c r="AO403" s="92" t="s">
        <v>565</v>
      </c>
      <c r="AP403" s="93" t="s">
        <v>107</v>
      </c>
      <c r="AQ403" s="305">
        <v>493</v>
      </c>
    </row>
    <row r="404" spans="39:43">
      <c r="AM404" s="308">
        <v>11</v>
      </c>
      <c r="AN404" s="92" t="s">
        <v>85</v>
      </c>
      <c r="AO404" s="92" t="s">
        <v>565</v>
      </c>
      <c r="AP404" s="93" t="s">
        <v>581</v>
      </c>
      <c r="AQ404" s="305">
        <v>494</v>
      </c>
    </row>
    <row r="405" spans="39:43">
      <c r="AM405" s="308">
        <v>11</v>
      </c>
      <c r="AN405" s="92" t="s">
        <v>85</v>
      </c>
      <c r="AO405" s="92" t="s">
        <v>565</v>
      </c>
      <c r="AP405" s="93" t="s">
        <v>582</v>
      </c>
      <c r="AQ405" s="305">
        <v>495</v>
      </c>
    </row>
    <row r="406" spans="39:43">
      <c r="AM406" s="308">
        <v>11</v>
      </c>
      <c r="AN406" s="92" t="s">
        <v>85</v>
      </c>
      <c r="AO406" s="92" t="s">
        <v>565</v>
      </c>
      <c r="AP406" s="93" t="s">
        <v>583</v>
      </c>
      <c r="AQ406" s="305">
        <v>496</v>
      </c>
    </row>
    <row r="407" spans="39:43">
      <c r="AM407" s="308">
        <v>11</v>
      </c>
      <c r="AN407" s="92" t="s">
        <v>85</v>
      </c>
      <c r="AO407" s="92" t="s">
        <v>565</v>
      </c>
      <c r="AP407" s="93" t="s">
        <v>584</v>
      </c>
      <c r="AQ407" s="305">
        <v>497</v>
      </c>
    </row>
    <row r="408" spans="39:43">
      <c r="AM408" s="308">
        <v>11</v>
      </c>
      <c r="AN408" s="92" t="s">
        <v>85</v>
      </c>
      <c r="AO408" s="92" t="s">
        <v>565</v>
      </c>
      <c r="AP408" s="93" t="s">
        <v>585</v>
      </c>
      <c r="AQ408" s="305">
        <v>498</v>
      </c>
    </row>
    <row r="409" spans="39:43">
      <c r="AM409" s="308">
        <v>11</v>
      </c>
      <c r="AN409" s="92" t="s">
        <v>85</v>
      </c>
      <c r="AO409" s="92" t="s">
        <v>565</v>
      </c>
      <c r="AP409" s="93" t="s">
        <v>586</v>
      </c>
      <c r="AQ409" s="305">
        <v>499</v>
      </c>
    </row>
    <row r="410" spans="39:43">
      <c r="AM410" s="308">
        <v>11</v>
      </c>
      <c r="AN410" s="92" t="s">
        <v>85</v>
      </c>
      <c r="AO410" s="92" t="s">
        <v>565</v>
      </c>
      <c r="AP410" s="93" t="s">
        <v>1160</v>
      </c>
      <c r="AQ410" s="305">
        <v>500</v>
      </c>
    </row>
    <row r="411" spans="39:43">
      <c r="AM411" s="308">
        <v>11</v>
      </c>
      <c r="AN411" s="92" t="s">
        <v>85</v>
      </c>
      <c r="AO411" s="92" t="s">
        <v>565</v>
      </c>
      <c r="AP411" s="93" t="s">
        <v>1016</v>
      </c>
      <c r="AQ411" s="305">
        <v>501</v>
      </c>
    </row>
    <row r="412" spans="39:43">
      <c r="AM412" s="308"/>
      <c r="AN412" s="92"/>
      <c r="AO412" s="92"/>
      <c r="AP412" s="93"/>
      <c r="AQ412" s="305">
        <v>502</v>
      </c>
    </row>
    <row r="413" spans="39:43">
      <c r="AM413" s="308"/>
      <c r="AN413" s="92"/>
      <c r="AO413" s="92"/>
      <c r="AP413" s="93"/>
      <c r="AQ413" s="305">
        <v>503</v>
      </c>
    </row>
    <row r="414" spans="39:43">
      <c r="AM414" s="308"/>
      <c r="AN414" s="92"/>
      <c r="AO414" s="92"/>
      <c r="AP414" s="93"/>
      <c r="AQ414" s="305">
        <v>504</v>
      </c>
    </row>
    <row r="415" spans="39:43">
      <c r="AM415" s="308">
        <v>12</v>
      </c>
      <c r="AN415" s="92" t="s">
        <v>85</v>
      </c>
      <c r="AO415" s="92" t="s">
        <v>587</v>
      </c>
      <c r="AP415" s="93" t="s">
        <v>588</v>
      </c>
      <c r="AQ415" s="305">
        <v>505</v>
      </c>
    </row>
    <row r="416" spans="39:43">
      <c r="AM416" s="308">
        <v>12</v>
      </c>
      <c r="AN416" s="92" t="s">
        <v>85</v>
      </c>
      <c r="AO416" s="92" t="s">
        <v>587</v>
      </c>
      <c r="AP416" s="93" t="s">
        <v>589</v>
      </c>
      <c r="AQ416" s="305">
        <v>506</v>
      </c>
    </row>
    <row r="417" spans="39:43">
      <c r="AM417" s="308">
        <v>12</v>
      </c>
      <c r="AN417" s="92" t="s">
        <v>85</v>
      </c>
      <c r="AO417" s="92" t="s">
        <v>587</v>
      </c>
      <c r="AP417" s="93" t="s">
        <v>590</v>
      </c>
      <c r="AQ417" s="305">
        <v>507</v>
      </c>
    </row>
    <row r="418" spans="39:43">
      <c r="AM418" s="308">
        <v>12</v>
      </c>
      <c r="AN418" s="92" t="s">
        <v>85</v>
      </c>
      <c r="AO418" s="92" t="s">
        <v>587</v>
      </c>
      <c r="AP418" s="93" t="s">
        <v>591</v>
      </c>
      <c r="AQ418" s="305">
        <v>508</v>
      </c>
    </row>
    <row r="419" spans="39:43">
      <c r="AM419" s="308">
        <v>12</v>
      </c>
      <c r="AN419" s="92" t="s">
        <v>85</v>
      </c>
      <c r="AO419" s="92" t="s">
        <v>587</v>
      </c>
      <c r="AP419" s="93" t="s">
        <v>592</v>
      </c>
      <c r="AQ419" s="305">
        <v>509</v>
      </c>
    </row>
    <row r="420" spans="39:43">
      <c r="AM420" s="308">
        <v>12</v>
      </c>
      <c r="AN420" s="92" t="s">
        <v>85</v>
      </c>
      <c r="AO420" s="92" t="s">
        <v>587</v>
      </c>
      <c r="AP420" s="93" t="s">
        <v>593</v>
      </c>
      <c r="AQ420" s="305">
        <v>510</v>
      </c>
    </row>
    <row r="421" spans="39:43">
      <c r="AM421" s="308">
        <v>12</v>
      </c>
      <c r="AN421" s="92" t="s">
        <v>85</v>
      </c>
      <c r="AO421" s="92" t="s">
        <v>587</v>
      </c>
      <c r="AP421" s="93" t="s">
        <v>594</v>
      </c>
      <c r="AQ421" s="305">
        <v>511</v>
      </c>
    </row>
    <row r="422" spans="39:43">
      <c r="AM422" s="308">
        <v>12</v>
      </c>
      <c r="AN422" s="92" t="s">
        <v>85</v>
      </c>
      <c r="AO422" s="92" t="s">
        <v>587</v>
      </c>
      <c r="AP422" s="93" t="s">
        <v>595</v>
      </c>
      <c r="AQ422" s="305">
        <v>512</v>
      </c>
    </row>
    <row r="423" spans="39:43">
      <c r="AM423" s="308">
        <v>12</v>
      </c>
      <c r="AN423" s="92" t="s">
        <v>85</v>
      </c>
      <c r="AO423" s="92" t="s">
        <v>587</v>
      </c>
      <c r="AP423" s="93" t="s">
        <v>596</v>
      </c>
      <c r="AQ423" s="305">
        <v>513</v>
      </c>
    </row>
    <row r="424" spans="39:43">
      <c r="AM424" s="308">
        <v>12</v>
      </c>
      <c r="AN424" s="92" t="s">
        <v>85</v>
      </c>
      <c r="AO424" s="92" t="s">
        <v>587</v>
      </c>
      <c r="AP424" s="93" t="s">
        <v>597</v>
      </c>
      <c r="AQ424" s="305">
        <v>514</v>
      </c>
    </row>
    <row r="425" spans="39:43">
      <c r="AM425" s="308">
        <v>12</v>
      </c>
      <c r="AN425" s="92" t="s">
        <v>85</v>
      </c>
      <c r="AO425" s="92" t="s">
        <v>587</v>
      </c>
      <c r="AP425" s="93" t="s">
        <v>598</v>
      </c>
      <c r="AQ425" s="305">
        <v>515</v>
      </c>
    </row>
    <row r="426" spans="39:43">
      <c r="AM426" s="308">
        <v>12</v>
      </c>
      <c r="AN426" s="92" t="s">
        <v>85</v>
      </c>
      <c r="AO426" s="92" t="s">
        <v>587</v>
      </c>
      <c r="AP426" s="93" t="s">
        <v>599</v>
      </c>
      <c r="AQ426" s="305">
        <v>516</v>
      </c>
    </row>
    <row r="427" spans="39:43">
      <c r="AM427" s="308">
        <v>12</v>
      </c>
      <c r="AN427" s="92" t="s">
        <v>85</v>
      </c>
      <c r="AO427" s="92" t="s">
        <v>587</v>
      </c>
      <c r="AP427" s="93" t="s">
        <v>600</v>
      </c>
      <c r="AQ427" s="305">
        <v>517</v>
      </c>
    </row>
    <row r="428" spans="39:43">
      <c r="AM428" s="308"/>
      <c r="AN428" s="92"/>
      <c r="AO428" s="92"/>
      <c r="AP428" s="93"/>
      <c r="AQ428" s="305">
        <v>518</v>
      </c>
    </row>
    <row r="429" spans="39:43">
      <c r="AM429" s="308"/>
      <c r="AN429" s="92"/>
      <c r="AO429" s="92"/>
      <c r="AP429" s="93"/>
      <c r="AQ429" s="305">
        <v>519</v>
      </c>
    </row>
    <row r="430" spans="39:43">
      <c r="AM430" s="308"/>
      <c r="AN430" s="92"/>
      <c r="AO430" s="92"/>
      <c r="AP430" s="93"/>
      <c r="AQ430" s="305">
        <v>520</v>
      </c>
    </row>
    <row r="431" spans="39:43">
      <c r="AM431" s="308">
        <v>13</v>
      </c>
      <c r="AN431" s="92" t="s">
        <v>99</v>
      </c>
      <c r="AO431" s="92" t="s">
        <v>392</v>
      </c>
      <c r="AP431" s="93" t="s">
        <v>393</v>
      </c>
      <c r="AQ431" s="305">
        <v>521</v>
      </c>
    </row>
    <row r="432" spans="39:43">
      <c r="AM432" s="308">
        <v>13</v>
      </c>
      <c r="AN432" s="92" t="s">
        <v>99</v>
      </c>
      <c r="AO432" s="92" t="s">
        <v>392</v>
      </c>
      <c r="AP432" s="93" t="s">
        <v>394</v>
      </c>
      <c r="AQ432" s="305">
        <v>522</v>
      </c>
    </row>
    <row r="433" spans="39:43">
      <c r="AM433" s="308">
        <v>13</v>
      </c>
      <c r="AN433" s="92" t="s">
        <v>99</v>
      </c>
      <c r="AO433" s="92" t="s">
        <v>392</v>
      </c>
      <c r="AP433" s="93" t="s">
        <v>395</v>
      </c>
      <c r="AQ433" s="305">
        <v>523</v>
      </c>
    </row>
    <row r="434" spans="39:43">
      <c r="AM434" s="308">
        <v>13</v>
      </c>
      <c r="AN434" s="92" t="s">
        <v>99</v>
      </c>
      <c r="AO434" s="92" t="s">
        <v>392</v>
      </c>
      <c r="AP434" s="93" t="s">
        <v>396</v>
      </c>
      <c r="AQ434" s="305">
        <v>524</v>
      </c>
    </row>
    <row r="435" spans="39:43">
      <c r="AM435" s="308">
        <v>13</v>
      </c>
      <c r="AN435" s="92" t="s">
        <v>99</v>
      </c>
      <c r="AO435" s="92" t="s">
        <v>392</v>
      </c>
      <c r="AP435" s="93" t="s">
        <v>397</v>
      </c>
      <c r="AQ435" s="305">
        <v>525</v>
      </c>
    </row>
    <row r="436" spans="39:43">
      <c r="AM436" s="308">
        <v>13</v>
      </c>
      <c r="AN436" s="92" t="s">
        <v>99</v>
      </c>
      <c r="AO436" s="92" t="s">
        <v>392</v>
      </c>
      <c r="AP436" s="93" t="s">
        <v>398</v>
      </c>
      <c r="AQ436" s="305">
        <v>526</v>
      </c>
    </row>
    <row r="437" spans="39:43">
      <c r="AM437" s="308">
        <v>13</v>
      </c>
      <c r="AN437" s="92" t="s">
        <v>99</v>
      </c>
      <c r="AO437" s="92" t="s">
        <v>392</v>
      </c>
      <c r="AP437" s="93" t="s">
        <v>399</v>
      </c>
      <c r="AQ437" s="305">
        <v>527</v>
      </c>
    </row>
    <row r="438" spans="39:43">
      <c r="AM438" s="308">
        <v>13</v>
      </c>
      <c r="AN438" s="92" t="s">
        <v>99</v>
      </c>
      <c r="AO438" s="92" t="s">
        <v>392</v>
      </c>
      <c r="AP438" s="93" t="s">
        <v>400</v>
      </c>
      <c r="AQ438" s="305">
        <v>528</v>
      </c>
    </row>
    <row r="439" spans="39:43">
      <c r="AM439" s="308">
        <v>13</v>
      </c>
      <c r="AN439" s="92" t="s">
        <v>99</v>
      </c>
      <c r="AO439" s="92" t="s">
        <v>392</v>
      </c>
      <c r="AP439" s="93" t="s">
        <v>401</v>
      </c>
      <c r="AQ439" s="305">
        <v>529</v>
      </c>
    </row>
    <row r="440" spans="39:43">
      <c r="AM440" s="308">
        <v>13</v>
      </c>
      <c r="AN440" s="92" t="s">
        <v>99</v>
      </c>
      <c r="AO440" s="92" t="s">
        <v>392</v>
      </c>
      <c r="AP440" s="93" t="s">
        <v>402</v>
      </c>
      <c r="AQ440" s="305">
        <v>530</v>
      </c>
    </row>
    <row r="441" spans="39:43">
      <c r="AM441" s="308">
        <v>13</v>
      </c>
      <c r="AN441" s="92" t="s">
        <v>99</v>
      </c>
      <c r="AO441" s="92" t="s">
        <v>392</v>
      </c>
      <c r="AP441" s="93" t="s">
        <v>403</v>
      </c>
      <c r="AQ441" s="305">
        <v>531</v>
      </c>
    </row>
    <row r="442" spans="39:43">
      <c r="AM442" s="308">
        <v>13</v>
      </c>
      <c r="AN442" s="92" t="s">
        <v>99</v>
      </c>
      <c r="AO442" s="92" t="s">
        <v>392</v>
      </c>
      <c r="AP442" s="93" t="s">
        <v>404</v>
      </c>
      <c r="AQ442" s="305">
        <v>532</v>
      </c>
    </row>
    <row r="443" spans="39:43">
      <c r="AM443" s="308">
        <v>13</v>
      </c>
      <c r="AN443" s="92" t="s">
        <v>99</v>
      </c>
      <c r="AO443" s="92" t="s">
        <v>392</v>
      </c>
      <c r="AP443" s="93" t="s">
        <v>405</v>
      </c>
      <c r="AQ443" s="305">
        <v>533</v>
      </c>
    </row>
    <row r="444" spans="39:43">
      <c r="AM444" s="308">
        <v>13</v>
      </c>
      <c r="AN444" s="92" t="s">
        <v>99</v>
      </c>
      <c r="AO444" s="92" t="s">
        <v>392</v>
      </c>
      <c r="AP444" s="93" t="s">
        <v>406</v>
      </c>
      <c r="AQ444" s="305">
        <v>534</v>
      </c>
    </row>
    <row r="445" spans="39:43">
      <c r="AM445" s="308">
        <v>13</v>
      </c>
      <c r="AN445" s="92" t="s">
        <v>99</v>
      </c>
      <c r="AO445" s="92" t="s">
        <v>392</v>
      </c>
      <c r="AP445" s="93" t="s">
        <v>407</v>
      </c>
      <c r="AQ445" s="305">
        <v>535</v>
      </c>
    </row>
    <row r="446" spans="39:43">
      <c r="AM446" s="308">
        <v>13</v>
      </c>
      <c r="AN446" s="92" t="s">
        <v>99</v>
      </c>
      <c r="AO446" s="92" t="s">
        <v>392</v>
      </c>
      <c r="AP446" s="93" t="s">
        <v>408</v>
      </c>
      <c r="AQ446" s="305">
        <v>536</v>
      </c>
    </row>
    <row r="447" spans="39:43">
      <c r="AM447" s="308">
        <v>13</v>
      </c>
      <c r="AN447" s="92" t="s">
        <v>99</v>
      </c>
      <c r="AO447" s="92" t="s">
        <v>392</v>
      </c>
      <c r="AP447" s="93" t="s">
        <v>409</v>
      </c>
      <c r="AQ447" s="305">
        <v>537</v>
      </c>
    </row>
    <row r="448" spans="39:43">
      <c r="AM448" s="308">
        <v>13</v>
      </c>
      <c r="AN448" s="92" t="s">
        <v>99</v>
      </c>
      <c r="AO448" s="92" t="s">
        <v>392</v>
      </c>
      <c r="AP448" s="93" t="s">
        <v>410</v>
      </c>
      <c r="AQ448" s="305">
        <v>538</v>
      </c>
    </row>
    <row r="449" spans="39:43">
      <c r="AM449" s="308">
        <v>13</v>
      </c>
      <c r="AN449" s="92" t="s">
        <v>99</v>
      </c>
      <c r="AO449" s="92" t="s">
        <v>392</v>
      </c>
      <c r="AP449" s="93" t="s">
        <v>411</v>
      </c>
      <c r="AQ449" s="305">
        <v>539</v>
      </c>
    </row>
    <row r="450" spans="39:43">
      <c r="AM450" s="308">
        <v>13</v>
      </c>
      <c r="AN450" s="92" t="s">
        <v>99</v>
      </c>
      <c r="AO450" s="92" t="s">
        <v>392</v>
      </c>
      <c r="AP450" s="93" t="s">
        <v>412</v>
      </c>
      <c r="AQ450" s="305">
        <v>540</v>
      </c>
    </row>
    <row r="451" spans="39:43">
      <c r="AM451" s="308">
        <v>13</v>
      </c>
      <c r="AN451" s="92" t="s">
        <v>99</v>
      </c>
      <c r="AO451" s="92" t="s">
        <v>392</v>
      </c>
      <c r="AP451" s="93" t="s">
        <v>413</v>
      </c>
      <c r="AQ451" s="305">
        <v>541</v>
      </c>
    </row>
    <row r="452" spans="39:43">
      <c r="AM452" s="308">
        <v>13</v>
      </c>
      <c r="AN452" s="92" t="s">
        <v>99</v>
      </c>
      <c r="AO452" s="92" t="s">
        <v>392</v>
      </c>
      <c r="AP452" s="93" t="s">
        <v>414</v>
      </c>
      <c r="AQ452" s="305">
        <v>542</v>
      </c>
    </row>
    <row r="453" spans="39:43">
      <c r="AM453" s="308">
        <v>13</v>
      </c>
      <c r="AN453" s="92" t="s">
        <v>99</v>
      </c>
      <c r="AO453" s="92" t="s">
        <v>392</v>
      </c>
      <c r="AP453" s="93" t="s">
        <v>1161</v>
      </c>
      <c r="AQ453" s="305">
        <v>543</v>
      </c>
    </row>
    <row r="454" spans="39:43">
      <c r="AM454" s="308">
        <v>14</v>
      </c>
      <c r="AN454" s="92" t="s">
        <v>99</v>
      </c>
      <c r="AO454" s="92" t="s">
        <v>415</v>
      </c>
      <c r="AP454" s="93" t="s">
        <v>1162</v>
      </c>
      <c r="AQ454" s="305">
        <v>544</v>
      </c>
    </row>
    <row r="455" spans="39:43">
      <c r="AM455" s="308">
        <v>14</v>
      </c>
      <c r="AN455" s="92" t="s">
        <v>99</v>
      </c>
      <c r="AO455" s="92" t="s">
        <v>415</v>
      </c>
      <c r="AP455" s="93" t="s">
        <v>416</v>
      </c>
      <c r="AQ455" s="305">
        <v>545</v>
      </c>
    </row>
    <row r="456" spans="39:43">
      <c r="AM456" s="308">
        <v>14</v>
      </c>
      <c r="AN456" s="92" t="s">
        <v>99</v>
      </c>
      <c r="AO456" s="92" t="s">
        <v>415</v>
      </c>
      <c r="AP456" s="93" t="s">
        <v>417</v>
      </c>
      <c r="AQ456" s="305">
        <v>546</v>
      </c>
    </row>
    <row r="457" spans="39:43">
      <c r="AM457" s="308">
        <v>14</v>
      </c>
      <c r="AN457" s="92" t="s">
        <v>99</v>
      </c>
      <c r="AO457" s="92" t="s">
        <v>415</v>
      </c>
      <c r="AP457" s="93" t="s">
        <v>418</v>
      </c>
      <c r="AQ457" s="305">
        <v>547</v>
      </c>
    </row>
    <row r="458" spans="39:43">
      <c r="AM458" s="308">
        <v>14</v>
      </c>
      <c r="AN458" s="92" t="s">
        <v>99</v>
      </c>
      <c r="AO458" s="92" t="s">
        <v>415</v>
      </c>
      <c r="AP458" s="93" t="s">
        <v>419</v>
      </c>
      <c r="AQ458" s="305">
        <v>548</v>
      </c>
    </row>
    <row r="459" spans="39:43">
      <c r="AM459" s="308">
        <v>14</v>
      </c>
      <c r="AN459" s="92" t="s">
        <v>99</v>
      </c>
      <c r="AO459" s="92" t="s">
        <v>415</v>
      </c>
      <c r="AP459" s="93" t="s">
        <v>420</v>
      </c>
      <c r="AQ459" s="305">
        <v>549</v>
      </c>
    </row>
    <row r="460" spans="39:43">
      <c r="AM460" s="308">
        <v>14</v>
      </c>
      <c r="AN460" s="92" t="s">
        <v>99</v>
      </c>
      <c r="AO460" s="92" t="s">
        <v>415</v>
      </c>
      <c r="AP460" s="93" t="s">
        <v>421</v>
      </c>
      <c r="AQ460" s="305">
        <v>550</v>
      </c>
    </row>
    <row r="461" spans="39:43">
      <c r="AM461" s="308">
        <v>14</v>
      </c>
      <c r="AN461" s="92" t="s">
        <v>99</v>
      </c>
      <c r="AO461" s="92" t="s">
        <v>415</v>
      </c>
      <c r="AP461" s="93" t="s">
        <v>422</v>
      </c>
      <c r="AQ461" s="305">
        <v>551</v>
      </c>
    </row>
    <row r="462" spans="39:43">
      <c r="AM462" s="308">
        <v>14</v>
      </c>
      <c r="AN462" s="92" t="s">
        <v>99</v>
      </c>
      <c r="AO462" s="92" t="s">
        <v>415</v>
      </c>
      <c r="AP462" s="93" t="s">
        <v>423</v>
      </c>
      <c r="AQ462" s="305">
        <v>552</v>
      </c>
    </row>
    <row r="463" spans="39:43">
      <c r="AM463" s="308">
        <v>14</v>
      </c>
      <c r="AN463" s="92" t="s">
        <v>99</v>
      </c>
      <c r="AO463" s="92" t="s">
        <v>415</v>
      </c>
      <c r="AP463" s="93" t="s">
        <v>424</v>
      </c>
      <c r="AQ463" s="305">
        <v>553</v>
      </c>
    </row>
    <row r="464" spans="39:43">
      <c r="AM464" s="308">
        <v>14</v>
      </c>
      <c r="AN464" s="92" t="s">
        <v>99</v>
      </c>
      <c r="AO464" s="92" t="s">
        <v>415</v>
      </c>
      <c r="AP464" s="93" t="s">
        <v>425</v>
      </c>
      <c r="AQ464" s="305">
        <v>554</v>
      </c>
    </row>
    <row r="465" spans="39:43">
      <c r="AM465" s="308">
        <v>14</v>
      </c>
      <c r="AN465" s="92" t="s">
        <v>99</v>
      </c>
      <c r="AO465" s="92" t="s">
        <v>415</v>
      </c>
      <c r="AP465" s="93" t="s">
        <v>426</v>
      </c>
      <c r="AQ465" s="305">
        <v>555</v>
      </c>
    </row>
    <row r="466" spans="39:43">
      <c r="AM466" s="308">
        <v>14</v>
      </c>
      <c r="AN466" s="92" t="s">
        <v>99</v>
      </c>
      <c r="AO466" s="92" t="s">
        <v>415</v>
      </c>
      <c r="AP466" s="93" t="s">
        <v>427</v>
      </c>
      <c r="AQ466" s="305">
        <v>556</v>
      </c>
    </row>
    <row r="467" spans="39:43">
      <c r="AM467" s="308">
        <v>14</v>
      </c>
      <c r="AN467" s="92" t="s">
        <v>99</v>
      </c>
      <c r="AO467" s="92" t="s">
        <v>415</v>
      </c>
      <c r="AP467" s="93" t="s">
        <v>428</v>
      </c>
      <c r="AQ467" s="305">
        <v>557</v>
      </c>
    </row>
    <row r="468" spans="39:43">
      <c r="AM468" s="308">
        <v>14</v>
      </c>
      <c r="AN468" s="92" t="s">
        <v>99</v>
      </c>
      <c r="AO468" s="92" t="s">
        <v>415</v>
      </c>
      <c r="AP468" s="93" t="s">
        <v>1163</v>
      </c>
      <c r="AQ468" s="305">
        <v>558</v>
      </c>
    </row>
    <row r="469" spans="39:43">
      <c r="AM469" s="308">
        <v>14</v>
      </c>
      <c r="AN469" s="92" t="s">
        <v>99</v>
      </c>
      <c r="AO469" s="92" t="s">
        <v>415</v>
      </c>
      <c r="AP469" s="93" t="s">
        <v>1164</v>
      </c>
      <c r="AQ469" s="305">
        <v>559</v>
      </c>
    </row>
    <row r="470" spans="39:43">
      <c r="AM470" s="308">
        <v>14</v>
      </c>
      <c r="AN470" s="92" t="s">
        <v>99</v>
      </c>
      <c r="AO470" s="92" t="s">
        <v>415</v>
      </c>
      <c r="AP470" s="93" t="s">
        <v>431</v>
      </c>
      <c r="AQ470" s="305">
        <v>560</v>
      </c>
    </row>
    <row r="471" spans="39:43">
      <c r="AM471" s="308">
        <v>14</v>
      </c>
      <c r="AN471" s="92" t="s">
        <v>99</v>
      </c>
      <c r="AO471" s="92" t="s">
        <v>415</v>
      </c>
      <c r="AP471" s="93" t="s">
        <v>1165</v>
      </c>
      <c r="AQ471" s="305">
        <v>561</v>
      </c>
    </row>
    <row r="472" spans="39:43">
      <c r="AM472" s="308"/>
      <c r="AN472" s="92"/>
      <c r="AO472" s="92"/>
      <c r="AP472" s="93"/>
      <c r="AQ472" s="305">
        <v>562</v>
      </c>
    </row>
    <row r="473" spans="39:43">
      <c r="AM473" s="308"/>
      <c r="AN473" s="92"/>
      <c r="AO473" s="92"/>
      <c r="AP473" s="93"/>
      <c r="AQ473" s="305">
        <v>563</v>
      </c>
    </row>
    <row r="474" spans="39:43">
      <c r="AM474" s="308"/>
      <c r="AN474" s="92"/>
      <c r="AO474" s="92"/>
      <c r="AP474" s="93"/>
      <c r="AQ474" s="305">
        <v>564</v>
      </c>
    </row>
    <row r="475" spans="39:43">
      <c r="AM475" s="308">
        <v>15</v>
      </c>
      <c r="AN475" s="92" t="s">
        <v>497</v>
      </c>
      <c r="AO475" s="92" t="s">
        <v>520</v>
      </c>
      <c r="AP475" s="93" t="s">
        <v>521</v>
      </c>
      <c r="AQ475" s="305">
        <v>565</v>
      </c>
    </row>
    <row r="476" spans="39:43">
      <c r="AM476" s="308">
        <v>15</v>
      </c>
      <c r="AN476" s="92" t="s">
        <v>497</v>
      </c>
      <c r="AO476" s="92" t="s">
        <v>520</v>
      </c>
      <c r="AP476" s="93" t="s">
        <v>522</v>
      </c>
      <c r="AQ476" s="305">
        <v>566</v>
      </c>
    </row>
    <row r="477" spans="39:43">
      <c r="AM477" s="308">
        <v>15</v>
      </c>
      <c r="AN477" s="92" t="s">
        <v>497</v>
      </c>
      <c r="AO477" s="92" t="s">
        <v>520</v>
      </c>
      <c r="AP477" s="93" t="s">
        <v>523</v>
      </c>
      <c r="AQ477" s="305">
        <v>567</v>
      </c>
    </row>
    <row r="478" spans="39:43">
      <c r="AM478" s="308">
        <v>15</v>
      </c>
      <c r="AN478" s="92" t="s">
        <v>497</v>
      </c>
      <c r="AO478" s="92" t="s">
        <v>520</v>
      </c>
      <c r="AP478" s="93" t="s">
        <v>524</v>
      </c>
      <c r="AQ478" s="305">
        <v>568</v>
      </c>
    </row>
    <row r="479" spans="39:43">
      <c r="AM479" s="308">
        <v>15</v>
      </c>
      <c r="AN479" s="92" t="s">
        <v>497</v>
      </c>
      <c r="AO479" s="92" t="s">
        <v>520</v>
      </c>
      <c r="AP479" s="93" t="s">
        <v>525</v>
      </c>
      <c r="AQ479" s="305">
        <v>569</v>
      </c>
    </row>
    <row r="480" spans="39:43">
      <c r="AM480" s="308">
        <v>15</v>
      </c>
      <c r="AN480" s="92" t="s">
        <v>497</v>
      </c>
      <c r="AO480" s="92" t="s">
        <v>520</v>
      </c>
      <c r="AP480" s="93" t="s">
        <v>526</v>
      </c>
      <c r="AQ480" s="305">
        <v>570</v>
      </c>
    </row>
    <row r="481" spans="39:43">
      <c r="AM481" s="308">
        <v>15</v>
      </c>
      <c r="AN481" s="92" t="s">
        <v>497</v>
      </c>
      <c r="AO481" s="92" t="s">
        <v>520</v>
      </c>
      <c r="AP481" s="93" t="s">
        <v>527</v>
      </c>
      <c r="AQ481" s="305">
        <v>571</v>
      </c>
    </row>
    <row r="482" spans="39:43">
      <c r="AM482" s="308">
        <v>15</v>
      </c>
      <c r="AN482" s="92" t="s">
        <v>497</v>
      </c>
      <c r="AO482" s="92" t="s">
        <v>520</v>
      </c>
      <c r="AP482" s="93" t="s">
        <v>528</v>
      </c>
      <c r="AQ482" s="305">
        <v>572</v>
      </c>
    </row>
    <row r="483" spans="39:43">
      <c r="AM483" s="308">
        <v>15</v>
      </c>
      <c r="AN483" s="92" t="s">
        <v>497</v>
      </c>
      <c r="AO483" s="92" t="s">
        <v>520</v>
      </c>
      <c r="AP483" s="93" t="s">
        <v>529</v>
      </c>
      <c r="AQ483" s="305">
        <v>573</v>
      </c>
    </row>
    <row r="484" spans="39:43">
      <c r="AM484" s="308">
        <v>15</v>
      </c>
      <c r="AN484" s="92" t="s">
        <v>497</v>
      </c>
      <c r="AO484" s="92" t="s">
        <v>520</v>
      </c>
      <c r="AP484" s="93" t="s">
        <v>520</v>
      </c>
      <c r="AQ484" s="305">
        <v>574</v>
      </c>
    </row>
    <row r="485" spans="39:43">
      <c r="AM485" s="308">
        <v>15</v>
      </c>
      <c r="AN485" s="92" t="s">
        <v>497</v>
      </c>
      <c r="AO485" s="92" t="s">
        <v>520</v>
      </c>
      <c r="AP485" s="93" t="s">
        <v>530</v>
      </c>
      <c r="AQ485" s="305">
        <v>575</v>
      </c>
    </row>
    <row r="486" spans="39:43">
      <c r="AM486" s="308">
        <v>15</v>
      </c>
      <c r="AN486" s="92" t="s">
        <v>497</v>
      </c>
      <c r="AO486" s="92" t="s">
        <v>520</v>
      </c>
      <c r="AP486" s="93" t="s">
        <v>531</v>
      </c>
      <c r="AQ486" s="305">
        <v>576</v>
      </c>
    </row>
    <row r="487" spans="39:43">
      <c r="AM487" s="308">
        <v>15</v>
      </c>
      <c r="AN487" s="92" t="s">
        <v>497</v>
      </c>
      <c r="AO487" s="92" t="s">
        <v>520</v>
      </c>
      <c r="AP487" s="93" t="s">
        <v>532</v>
      </c>
      <c r="AQ487" s="305">
        <v>577</v>
      </c>
    </row>
    <row r="488" spans="39:43">
      <c r="AM488" s="308">
        <v>15</v>
      </c>
      <c r="AN488" s="92" t="s">
        <v>497</v>
      </c>
      <c r="AO488" s="92" t="s">
        <v>520</v>
      </c>
      <c r="AP488" s="93" t="s">
        <v>533</v>
      </c>
      <c r="AQ488" s="305">
        <v>578</v>
      </c>
    </row>
    <row r="489" spans="39:43">
      <c r="AM489" s="308">
        <v>15</v>
      </c>
      <c r="AN489" s="92" t="s">
        <v>497</v>
      </c>
      <c r="AO489" s="92" t="s">
        <v>520</v>
      </c>
      <c r="AP489" s="93" t="s">
        <v>534</v>
      </c>
      <c r="AQ489" s="305">
        <v>579</v>
      </c>
    </row>
    <row r="490" spans="39:43">
      <c r="AM490" s="308"/>
      <c r="AN490" s="92"/>
      <c r="AO490" s="92"/>
      <c r="AP490" s="93"/>
      <c r="AQ490" s="305">
        <v>580</v>
      </c>
    </row>
    <row r="491" spans="39:43">
      <c r="AM491" s="308"/>
      <c r="AN491" s="92"/>
      <c r="AO491" s="92"/>
      <c r="AP491" s="93"/>
      <c r="AQ491" s="305">
        <v>581</v>
      </c>
    </row>
    <row r="492" spans="39:43">
      <c r="AM492" s="308"/>
      <c r="AN492" s="92"/>
      <c r="AO492" s="92"/>
      <c r="AP492" s="93"/>
      <c r="AQ492" s="305">
        <v>582</v>
      </c>
    </row>
    <row r="493" spans="39:43">
      <c r="AM493" s="308">
        <v>16</v>
      </c>
      <c r="AN493" s="92" t="s">
        <v>471</v>
      </c>
      <c r="AO493" s="92" t="s">
        <v>201</v>
      </c>
      <c r="AP493" s="93" t="s">
        <v>472</v>
      </c>
      <c r="AQ493" s="305">
        <v>583</v>
      </c>
    </row>
    <row r="494" spans="39:43">
      <c r="AM494" s="308">
        <v>16</v>
      </c>
      <c r="AN494" s="92" t="s">
        <v>471</v>
      </c>
      <c r="AO494" s="92" t="s">
        <v>201</v>
      </c>
      <c r="AP494" s="93" t="s">
        <v>473</v>
      </c>
      <c r="AQ494" s="305">
        <v>584</v>
      </c>
    </row>
    <row r="495" spans="39:43">
      <c r="AM495" s="308">
        <v>16</v>
      </c>
      <c r="AN495" s="92" t="s">
        <v>471</v>
      </c>
      <c r="AO495" s="92" t="s">
        <v>201</v>
      </c>
      <c r="AP495" s="93" t="s">
        <v>474</v>
      </c>
      <c r="AQ495" s="305">
        <v>585</v>
      </c>
    </row>
    <row r="496" spans="39:43">
      <c r="AM496" s="308">
        <v>16</v>
      </c>
      <c r="AN496" s="92" t="s">
        <v>471</v>
      </c>
      <c r="AO496" s="92" t="s">
        <v>201</v>
      </c>
      <c r="AP496" s="93" t="s">
        <v>475</v>
      </c>
      <c r="AQ496" s="305">
        <v>586</v>
      </c>
    </row>
    <row r="497" spans="39:43">
      <c r="AM497" s="308">
        <v>16</v>
      </c>
      <c r="AN497" s="92" t="s">
        <v>471</v>
      </c>
      <c r="AO497" s="92" t="s">
        <v>201</v>
      </c>
      <c r="AP497" s="93" t="s">
        <v>476</v>
      </c>
      <c r="AQ497" s="305">
        <v>587</v>
      </c>
    </row>
    <row r="498" spans="39:43">
      <c r="AM498" s="308">
        <v>16</v>
      </c>
      <c r="AN498" s="92" t="s">
        <v>471</v>
      </c>
      <c r="AO498" s="92" t="s">
        <v>201</v>
      </c>
      <c r="AP498" s="93" t="s">
        <v>477</v>
      </c>
      <c r="AQ498" s="305">
        <v>588</v>
      </c>
    </row>
    <row r="499" spans="39:43">
      <c r="AM499" s="308">
        <v>16</v>
      </c>
      <c r="AN499" s="92" t="s">
        <v>471</v>
      </c>
      <c r="AO499" s="92" t="s">
        <v>201</v>
      </c>
      <c r="AP499" s="93" t="s">
        <v>478</v>
      </c>
      <c r="AQ499" s="305">
        <v>589</v>
      </c>
    </row>
    <row r="500" spans="39:43">
      <c r="AM500" s="308">
        <v>16</v>
      </c>
      <c r="AN500" s="92" t="s">
        <v>471</v>
      </c>
      <c r="AO500" s="92" t="s">
        <v>201</v>
      </c>
      <c r="AP500" s="93" t="s">
        <v>1166</v>
      </c>
      <c r="AQ500" s="305">
        <v>590</v>
      </c>
    </row>
    <row r="501" spans="39:43">
      <c r="AM501" s="308">
        <v>16</v>
      </c>
      <c r="AN501" s="92" t="s">
        <v>471</v>
      </c>
      <c r="AO501" s="92" t="s">
        <v>201</v>
      </c>
      <c r="AP501" s="93" t="s">
        <v>480</v>
      </c>
      <c r="AQ501" s="305">
        <v>591</v>
      </c>
    </row>
    <row r="502" spans="39:43">
      <c r="AM502" s="308">
        <v>16</v>
      </c>
      <c r="AN502" s="92" t="s">
        <v>471</v>
      </c>
      <c r="AO502" s="92" t="s">
        <v>201</v>
      </c>
      <c r="AP502" s="93" t="s">
        <v>481</v>
      </c>
      <c r="AQ502" s="305">
        <v>592</v>
      </c>
    </row>
    <row r="503" spans="39:43">
      <c r="AM503" s="308">
        <v>16</v>
      </c>
      <c r="AN503" s="92" t="s">
        <v>471</v>
      </c>
      <c r="AO503" s="92" t="s">
        <v>201</v>
      </c>
      <c r="AP503" s="93" t="s">
        <v>482</v>
      </c>
      <c r="AQ503" s="305">
        <v>593</v>
      </c>
    </row>
    <row r="504" spans="39:43">
      <c r="AM504" s="308">
        <v>16</v>
      </c>
      <c r="AN504" s="92" t="s">
        <v>471</v>
      </c>
      <c r="AO504" s="92" t="s">
        <v>201</v>
      </c>
      <c r="AP504" s="93" t="s">
        <v>483</v>
      </c>
      <c r="AQ504" s="305">
        <v>594</v>
      </c>
    </row>
    <row r="505" spans="39:43">
      <c r="AM505" s="308">
        <v>16</v>
      </c>
      <c r="AN505" s="92" t="s">
        <v>471</v>
      </c>
      <c r="AO505" s="92" t="s">
        <v>201</v>
      </c>
      <c r="AP505" s="93" t="s">
        <v>484</v>
      </c>
      <c r="AQ505" s="305">
        <v>595</v>
      </c>
    </row>
    <row r="506" spans="39:43">
      <c r="AM506" s="308">
        <v>16</v>
      </c>
      <c r="AN506" s="92" t="s">
        <v>471</v>
      </c>
      <c r="AO506" s="92" t="s">
        <v>201</v>
      </c>
      <c r="AP506" s="93" t="s">
        <v>485</v>
      </c>
      <c r="AQ506" s="305">
        <v>596</v>
      </c>
    </row>
    <row r="507" spans="39:43">
      <c r="AM507" s="308">
        <v>16</v>
      </c>
      <c r="AN507" s="92" t="s">
        <v>471</v>
      </c>
      <c r="AO507" s="92" t="s">
        <v>201</v>
      </c>
      <c r="AP507" s="93" t="s">
        <v>486</v>
      </c>
      <c r="AQ507" s="305">
        <v>597</v>
      </c>
    </row>
    <row r="508" spans="39:43">
      <c r="AM508" s="308">
        <v>16</v>
      </c>
      <c r="AN508" s="92" t="s">
        <v>471</v>
      </c>
      <c r="AO508" s="92" t="s">
        <v>201</v>
      </c>
      <c r="AP508" s="93" t="s">
        <v>487</v>
      </c>
      <c r="AQ508" s="305">
        <v>598</v>
      </c>
    </row>
    <row r="509" spans="39:43">
      <c r="AM509" s="308">
        <v>16</v>
      </c>
      <c r="AN509" s="92" t="s">
        <v>471</v>
      </c>
      <c r="AO509" s="92" t="s">
        <v>201</v>
      </c>
      <c r="AP509" s="93" t="s">
        <v>488</v>
      </c>
      <c r="AQ509" s="305">
        <v>599</v>
      </c>
    </row>
    <row r="510" spans="39:43">
      <c r="AM510" s="308">
        <v>16</v>
      </c>
      <c r="AN510" s="92" t="s">
        <v>471</v>
      </c>
      <c r="AO510" s="92" t="s">
        <v>201</v>
      </c>
      <c r="AP510" s="93" t="s">
        <v>489</v>
      </c>
      <c r="AQ510" s="305">
        <v>600</v>
      </c>
    </row>
    <row r="511" spans="39:43">
      <c r="AM511" s="308">
        <v>16</v>
      </c>
      <c r="AN511" s="92" t="s">
        <v>471</v>
      </c>
      <c r="AO511" s="92" t="s">
        <v>201</v>
      </c>
      <c r="AP511" s="93" t="s">
        <v>490</v>
      </c>
      <c r="AQ511" s="305">
        <v>601</v>
      </c>
    </row>
    <row r="512" spans="39:43">
      <c r="AM512" s="308">
        <v>16</v>
      </c>
      <c r="AN512" s="92" t="s">
        <v>471</v>
      </c>
      <c r="AO512" s="92" t="s">
        <v>201</v>
      </c>
      <c r="AP512" s="93" t="s">
        <v>491</v>
      </c>
      <c r="AQ512" s="305">
        <v>602</v>
      </c>
    </row>
    <row r="513" spans="39:43">
      <c r="AM513" s="308">
        <v>16</v>
      </c>
      <c r="AN513" s="92" t="s">
        <v>471</v>
      </c>
      <c r="AO513" s="92" t="s">
        <v>201</v>
      </c>
      <c r="AP513" s="93" t="s">
        <v>492</v>
      </c>
      <c r="AQ513" s="305">
        <v>603</v>
      </c>
    </row>
    <row r="514" spans="39:43">
      <c r="AM514" s="308">
        <v>16</v>
      </c>
      <c r="AN514" s="92" t="s">
        <v>471</v>
      </c>
      <c r="AO514" s="92" t="s">
        <v>201</v>
      </c>
      <c r="AP514" s="93" t="s">
        <v>493</v>
      </c>
      <c r="AQ514" s="305">
        <v>604</v>
      </c>
    </row>
    <row r="515" spans="39:43">
      <c r="AM515" s="308">
        <v>16</v>
      </c>
      <c r="AN515" s="92" t="s">
        <v>471</v>
      </c>
      <c r="AO515" s="92" t="s">
        <v>201</v>
      </c>
      <c r="AP515" s="93" t="s">
        <v>494</v>
      </c>
      <c r="AQ515" s="305">
        <v>605</v>
      </c>
    </row>
    <row r="516" spans="39:43">
      <c r="AM516" s="308">
        <v>16</v>
      </c>
      <c r="AN516" s="92" t="s">
        <v>471</v>
      </c>
      <c r="AO516" s="92" t="s">
        <v>201</v>
      </c>
      <c r="AP516" s="93" t="s">
        <v>495</v>
      </c>
      <c r="AQ516" s="305">
        <v>606</v>
      </c>
    </row>
    <row r="517" spans="39:43">
      <c r="AM517" s="308">
        <v>16</v>
      </c>
      <c r="AN517" s="92" t="s">
        <v>471</v>
      </c>
      <c r="AO517" s="92" t="s">
        <v>201</v>
      </c>
      <c r="AP517" s="93" t="s">
        <v>496</v>
      </c>
      <c r="AQ517" s="305">
        <v>607</v>
      </c>
    </row>
    <row r="518" spans="39:43">
      <c r="AM518" s="308">
        <v>16</v>
      </c>
      <c r="AN518" s="92" t="s">
        <v>471</v>
      </c>
      <c r="AO518" s="92" t="s">
        <v>201</v>
      </c>
      <c r="AP518" s="93" t="s">
        <v>1020</v>
      </c>
      <c r="AQ518" s="305">
        <v>608</v>
      </c>
    </row>
    <row r="519" spans="39:43">
      <c r="AM519" s="308"/>
      <c r="AN519" s="92"/>
      <c r="AO519" s="92"/>
      <c r="AP519" s="93"/>
      <c r="AQ519" s="305">
        <v>609</v>
      </c>
    </row>
    <row r="520" spans="39:43">
      <c r="AM520" s="308"/>
      <c r="AN520" s="92"/>
      <c r="AO520" s="92"/>
      <c r="AP520" s="93"/>
      <c r="AQ520" s="305">
        <v>610</v>
      </c>
    </row>
    <row r="521" spans="39:43">
      <c r="AM521" s="308"/>
      <c r="AN521" s="92"/>
      <c r="AO521" s="92"/>
      <c r="AP521" s="93"/>
      <c r="AQ521" s="305">
        <v>611</v>
      </c>
    </row>
    <row r="522" spans="39:43">
      <c r="AM522" s="308">
        <v>17</v>
      </c>
      <c r="AN522" s="92" t="s">
        <v>497</v>
      </c>
      <c r="AO522" s="92" t="s">
        <v>200</v>
      </c>
      <c r="AP522" s="93" t="s">
        <v>498</v>
      </c>
      <c r="AQ522" s="305">
        <v>612</v>
      </c>
    </row>
    <row r="523" spans="39:43">
      <c r="AM523" s="308">
        <v>17</v>
      </c>
      <c r="AN523" s="92" t="s">
        <v>497</v>
      </c>
      <c r="AO523" s="92" t="s">
        <v>200</v>
      </c>
      <c r="AP523" s="93" t="s">
        <v>499</v>
      </c>
      <c r="AQ523" s="305">
        <v>613</v>
      </c>
    </row>
    <row r="524" spans="39:43">
      <c r="AM524" s="308">
        <v>17</v>
      </c>
      <c r="AN524" s="92" t="s">
        <v>497</v>
      </c>
      <c r="AO524" s="92" t="s">
        <v>200</v>
      </c>
      <c r="AP524" s="93" t="s">
        <v>500</v>
      </c>
      <c r="AQ524" s="305">
        <v>614</v>
      </c>
    </row>
    <row r="525" spans="39:43">
      <c r="AM525" s="308">
        <v>17</v>
      </c>
      <c r="AN525" s="92" t="s">
        <v>497</v>
      </c>
      <c r="AO525" s="92" t="s">
        <v>200</v>
      </c>
      <c r="AP525" s="93" t="s">
        <v>501</v>
      </c>
      <c r="AQ525" s="305">
        <v>615</v>
      </c>
    </row>
    <row r="526" spans="39:43">
      <c r="AM526" s="308">
        <v>17</v>
      </c>
      <c r="AN526" s="92" t="s">
        <v>497</v>
      </c>
      <c r="AO526" s="92" t="s">
        <v>200</v>
      </c>
      <c r="AP526" s="93" t="s">
        <v>502</v>
      </c>
      <c r="AQ526" s="305">
        <v>616</v>
      </c>
    </row>
    <row r="527" spans="39:43">
      <c r="AM527" s="308">
        <v>17</v>
      </c>
      <c r="AN527" s="92" t="s">
        <v>497</v>
      </c>
      <c r="AO527" s="92" t="s">
        <v>200</v>
      </c>
      <c r="AP527" s="93" t="s">
        <v>503</v>
      </c>
      <c r="AQ527" s="305">
        <v>617</v>
      </c>
    </row>
    <row r="528" spans="39:43">
      <c r="AM528" s="308">
        <v>17</v>
      </c>
      <c r="AN528" s="92" t="s">
        <v>497</v>
      </c>
      <c r="AO528" s="92" t="s">
        <v>200</v>
      </c>
      <c r="AP528" s="93" t="s">
        <v>504</v>
      </c>
      <c r="AQ528" s="305">
        <v>618</v>
      </c>
    </row>
    <row r="529" spans="39:43">
      <c r="AM529" s="308">
        <v>17</v>
      </c>
      <c r="AN529" s="92" t="s">
        <v>497</v>
      </c>
      <c r="AO529" s="92" t="s">
        <v>200</v>
      </c>
      <c r="AP529" s="93" t="s">
        <v>505</v>
      </c>
      <c r="AQ529" s="305">
        <v>619</v>
      </c>
    </row>
    <row r="530" spans="39:43">
      <c r="AM530" s="308">
        <v>17</v>
      </c>
      <c r="AN530" s="92" t="s">
        <v>497</v>
      </c>
      <c r="AO530" s="92" t="s">
        <v>200</v>
      </c>
      <c r="AP530" s="93" t="s">
        <v>506</v>
      </c>
      <c r="AQ530" s="305">
        <v>620</v>
      </c>
    </row>
    <row r="531" spans="39:43">
      <c r="AM531" s="308">
        <v>17</v>
      </c>
      <c r="AN531" s="92" t="s">
        <v>497</v>
      </c>
      <c r="AO531" s="92" t="s">
        <v>200</v>
      </c>
      <c r="AP531" s="93" t="s">
        <v>507</v>
      </c>
      <c r="AQ531" s="305">
        <v>621</v>
      </c>
    </row>
    <row r="532" spans="39:43">
      <c r="AM532" s="308">
        <v>17</v>
      </c>
      <c r="AN532" s="92" t="s">
        <v>497</v>
      </c>
      <c r="AO532" s="92" t="s">
        <v>200</v>
      </c>
      <c r="AP532" s="93" t="s">
        <v>508</v>
      </c>
      <c r="AQ532" s="305">
        <v>622</v>
      </c>
    </row>
    <row r="533" spans="39:43">
      <c r="AM533" s="308">
        <v>17</v>
      </c>
      <c r="AN533" s="92" t="s">
        <v>497</v>
      </c>
      <c r="AO533" s="92" t="s">
        <v>200</v>
      </c>
      <c r="AP533" s="93" t="s">
        <v>509</v>
      </c>
      <c r="AQ533" s="305">
        <v>623</v>
      </c>
    </row>
    <row r="534" spans="39:43">
      <c r="AM534" s="308">
        <v>17</v>
      </c>
      <c r="AN534" s="92" t="s">
        <v>497</v>
      </c>
      <c r="AO534" s="92" t="s">
        <v>200</v>
      </c>
      <c r="AP534" s="93" t="s">
        <v>510</v>
      </c>
      <c r="AQ534" s="305">
        <v>624</v>
      </c>
    </row>
    <row r="535" spans="39:43">
      <c r="AM535" s="308">
        <v>17</v>
      </c>
      <c r="AN535" s="92" t="s">
        <v>497</v>
      </c>
      <c r="AO535" s="92" t="s">
        <v>200</v>
      </c>
      <c r="AP535" s="93" t="s">
        <v>511</v>
      </c>
      <c r="AQ535" s="305">
        <v>625</v>
      </c>
    </row>
    <row r="536" spans="39:43">
      <c r="AM536" s="308">
        <v>17</v>
      </c>
      <c r="AN536" s="92" t="s">
        <v>497</v>
      </c>
      <c r="AO536" s="92" t="s">
        <v>200</v>
      </c>
      <c r="AP536" s="93" t="s">
        <v>512</v>
      </c>
      <c r="AQ536" s="305">
        <v>626</v>
      </c>
    </row>
    <row r="537" spans="39:43">
      <c r="AM537" s="308">
        <v>17</v>
      </c>
      <c r="AN537" s="92" t="s">
        <v>497</v>
      </c>
      <c r="AO537" s="92" t="s">
        <v>200</v>
      </c>
      <c r="AP537" s="93" t="s">
        <v>513</v>
      </c>
      <c r="AQ537" s="305">
        <v>627</v>
      </c>
    </row>
    <row r="538" spans="39:43">
      <c r="AM538" s="308">
        <v>17</v>
      </c>
      <c r="AN538" s="92" t="s">
        <v>497</v>
      </c>
      <c r="AO538" s="92" t="s">
        <v>200</v>
      </c>
      <c r="AP538" s="93" t="s">
        <v>514</v>
      </c>
      <c r="AQ538" s="305">
        <v>628</v>
      </c>
    </row>
    <row r="539" spans="39:43">
      <c r="AM539" s="308">
        <v>17</v>
      </c>
      <c r="AN539" s="92" t="s">
        <v>497</v>
      </c>
      <c r="AO539" s="92" t="s">
        <v>200</v>
      </c>
      <c r="AP539" s="93" t="s">
        <v>515</v>
      </c>
      <c r="AQ539" s="305">
        <v>629</v>
      </c>
    </row>
    <row r="540" spans="39:43">
      <c r="AM540" s="308">
        <v>17</v>
      </c>
      <c r="AN540" s="92" t="s">
        <v>497</v>
      </c>
      <c r="AO540" s="92" t="s">
        <v>200</v>
      </c>
      <c r="AP540" s="93" t="s">
        <v>516</v>
      </c>
      <c r="AQ540" s="305">
        <v>630</v>
      </c>
    </row>
    <row r="541" spans="39:43">
      <c r="AM541" s="308">
        <v>17</v>
      </c>
      <c r="AN541" s="92" t="s">
        <v>497</v>
      </c>
      <c r="AO541" s="92" t="s">
        <v>200</v>
      </c>
      <c r="AP541" s="93" t="s">
        <v>517</v>
      </c>
      <c r="AQ541" s="305">
        <v>631</v>
      </c>
    </row>
    <row r="542" spans="39:43">
      <c r="AM542" s="308">
        <v>17</v>
      </c>
      <c r="AN542" s="92" t="s">
        <v>497</v>
      </c>
      <c r="AO542" s="92" t="s">
        <v>200</v>
      </c>
      <c r="AP542" s="93" t="s">
        <v>518</v>
      </c>
      <c r="AQ542" s="305">
        <v>632</v>
      </c>
    </row>
    <row r="543" spans="39:43">
      <c r="AM543" s="308">
        <v>17</v>
      </c>
      <c r="AN543" s="92" t="s">
        <v>497</v>
      </c>
      <c r="AO543" s="92" t="s">
        <v>200</v>
      </c>
      <c r="AP543" s="93" t="s">
        <v>1167</v>
      </c>
      <c r="AQ543" s="305">
        <v>633</v>
      </c>
    </row>
    <row r="544" spans="39:43">
      <c r="AM544" s="308">
        <v>17</v>
      </c>
      <c r="AN544" s="92" t="s">
        <v>497</v>
      </c>
      <c r="AO544" s="92" t="s">
        <v>200</v>
      </c>
      <c r="AP544" s="93" t="s">
        <v>1032</v>
      </c>
      <c r="AQ544" s="305">
        <v>634</v>
      </c>
    </row>
    <row r="545" spans="39:43">
      <c r="AM545" s="308">
        <v>17</v>
      </c>
      <c r="AN545" s="92" t="s">
        <v>497</v>
      </c>
      <c r="AO545" s="92" t="s">
        <v>200</v>
      </c>
      <c r="AP545" s="93" t="s">
        <v>1021</v>
      </c>
      <c r="AQ545" s="305">
        <v>635</v>
      </c>
    </row>
    <row r="546" spans="39:43">
      <c r="AM546" s="308"/>
      <c r="AN546" s="92"/>
      <c r="AO546" s="92"/>
      <c r="AP546" s="93"/>
      <c r="AQ546" s="305">
        <v>636</v>
      </c>
    </row>
    <row r="547" spans="39:43">
      <c r="AM547" s="308"/>
      <c r="AN547" s="92"/>
      <c r="AO547" s="92"/>
      <c r="AP547" s="93"/>
      <c r="AQ547" s="305">
        <v>637</v>
      </c>
    </row>
    <row r="548" spans="39:43">
      <c r="AM548" s="308"/>
      <c r="AN548" s="92"/>
      <c r="AO548" s="92"/>
      <c r="AP548" s="93"/>
      <c r="AQ548" s="305">
        <v>638</v>
      </c>
    </row>
    <row r="549" spans="39:43">
      <c r="AM549" s="308">
        <v>18</v>
      </c>
      <c r="AN549" s="92" t="s">
        <v>93</v>
      </c>
      <c r="AO549" s="92" t="s">
        <v>766</v>
      </c>
      <c r="AP549" s="93" t="s">
        <v>767</v>
      </c>
      <c r="AQ549" s="305">
        <v>639</v>
      </c>
    </row>
    <row r="550" spans="39:43">
      <c r="AM550" s="308">
        <v>18</v>
      </c>
      <c r="AN550" s="92" t="s">
        <v>93</v>
      </c>
      <c r="AO550" s="92" t="s">
        <v>766</v>
      </c>
      <c r="AP550" s="93" t="s">
        <v>768</v>
      </c>
      <c r="AQ550" s="305">
        <v>640</v>
      </c>
    </row>
    <row r="551" spans="39:43">
      <c r="AM551" s="308">
        <v>18</v>
      </c>
      <c r="AN551" s="92" t="s">
        <v>93</v>
      </c>
      <c r="AO551" s="92" t="s">
        <v>766</v>
      </c>
      <c r="AP551" s="93" t="s">
        <v>769</v>
      </c>
      <c r="AQ551" s="305">
        <v>641</v>
      </c>
    </row>
    <row r="552" spans="39:43">
      <c r="AM552" s="308">
        <v>18</v>
      </c>
      <c r="AN552" s="92" t="s">
        <v>93</v>
      </c>
      <c r="AO552" s="92" t="s">
        <v>766</v>
      </c>
      <c r="AP552" s="93" t="s">
        <v>770</v>
      </c>
      <c r="AQ552" s="305">
        <v>642</v>
      </c>
    </row>
    <row r="553" spans="39:43">
      <c r="AM553" s="308">
        <v>18</v>
      </c>
      <c r="AN553" s="92" t="s">
        <v>93</v>
      </c>
      <c r="AO553" s="92" t="s">
        <v>766</v>
      </c>
      <c r="AP553" s="93" t="s">
        <v>771</v>
      </c>
      <c r="AQ553" s="305">
        <v>643</v>
      </c>
    </row>
    <row r="554" spans="39:43">
      <c r="AM554" s="308">
        <v>18</v>
      </c>
      <c r="AN554" s="92" t="s">
        <v>93</v>
      </c>
      <c r="AO554" s="92" t="s">
        <v>766</v>
      </c>
      <c r="AP554" s="93" t="s">
        <v>772</v>
      </c>
      <c r="AQ554" s="305">
        <v>644</v>
      </c>
    </row>
    <row r="555" spans="39:43">
      <c r="AM555" s="308">
        <v>18</v>
      </c>
      <c r="AN555" s="92" t="s">
        <v>93</v>
      </c>
      <c r="AO555" s="92" t="s">
        <v>766</v>
      </c>
      <c r="AP555" s="93" t="s">
        <v>773</v>
      </c>
      <c r="AQ555" s="305">
        <v>645</v>
      </c>
    </row>
    <row r="556" spans="39:43">
      <c r="AM556" s="308">
        <v>18</v>
      </c>
      <c r="AN556" s="92" t="s">
        <v>93</v>
      </c>
      <c r="AO556" s="92" t="s">
        <v>766</v>
      </c>
      <c r="AP556" s="93" t="s">
        <v>774</v>
      </c>
      <c r="AQ556" s="305">
        <v>646</v>
      </c>
    </row>
    <row r="557" spans="39:43">
      <c r="AM557" s="308">
        <v>18</v>
      </c>
      <c r="AN557" s="92" t="s">
        <v>93</v>
      </c>
      <c r="AO557" s="92" t="s">
        <v>766</v>
      </c>
      <c r="AP557" s="93" t="s">
        <v>775</v>
      </c>
      <c r="AQ557" s="305">
        <v>647</v>
      </c>
    </row>
    <row r="558" spans="39:43">
      <c r="AM558" s="308">
        <v>18</v>
      </c>
      <c r="AN558" s="92" t="s">
        <v>93</v>
      </c>
      <c r="AO558" s="92" t="s">
        <v>766</v>
      </c>
      <c r="AP558" s="93" t="s">
        <v>776</v>
      </c>
      <c r="AQ558" s="305">
        <v>648</v>
      </c>
    </row>
    <row r="559" spans="39:43">
      <c r="AM559" s="308">
        <v>18</v>
      </c>
      <c r="AN559" s="92" t="s">
        <v>93</v>
      </c>
      <c r="AO559" s="92" t="s">
        <v>766</v>
      </c>
      <c r="AP559" s="93" t="s">
        <v>777</v>
      </c>
      <c r="AQ559" s="305">
        <v>649</v>
      </c>
    </row>
    <row r="560" spans="39:43">
      <c r="AM560" s="308">
        <v>18</v>
      </c>
      <c r="AN560" s="92" t="s">
        <v>93</v>
      </c>
      <c r="AO560" s="92" t="s">
        <v>766</v>
      </c>
      <c r="AP560" s="93" t="s">
        <v>778</v>
      </c>
      <c r="AQ560" s="305">
        <v>650</v>
      </c>
    </row>
    <row r="561" spans="39:43">
      <c r="AM561" s="308">
        <v>18</v>
      </c>
      <c r="AN561" s="92" t="s">
        <v>93</v>
      </c>
      <c r="AO561" s="92" t="s">
        <v>766</v>
      </c>
      <c r="AP561" s="93" t="s">
        <v>1168</v>
      </c>
      <c r="AQ561" s="305">
        <v>651</v>
      </c>
    </row>
    <row r="562" spans="39:43">
      <c r="AM562" s="308">
        <v>18</v>
      </c>
      <c r="AN562" s="92" t="s">
        <v>93</v>
      </c>
      <c r="AO562" s="92" t="s">
        <v>766</v>
      </c>
      <c r="AP562" s="93" t="s">
        <v>780</v>
      </c>
      <c r="AQ562" s="305">
        <v>652</v>
      </c>
    </row>
    <row r="563" spans="39:43">
      <c r="AM563" s="308">
        <v>18</v>
      </c>
      <c r="AN563" s="92" t="s">
        <v>93</v>
      </c>
      <c r="AO563" s="92" t="s">
        <v>766</v>
      </c>
      <c r="AP563" s="93" t="s">
        <v>781</v>
      </c>
      <c r="AQ563" s="305">
        <v>653</v>
      </c>
    </row>
    <row r="564" spans="39:43">
      <c r="AM564" s="308">
        <v>18</v>
      </c>
      <c r="AN564" s="92" t="s">
        <v>93</v>
      </c>
      <c r="AO564" s="92" t="s">
        <v>766</v>
      </c>
      <c r="AP564" s="93" t="s">
        <v>782</v>
      </c>
      <c r="AQ564" s="305">
        <v>654</v>
      </c>
    </row>
    <row r="565" spans="39:43">
      <c r="AM565" s="308">
        <v>18</v>
      </c>
      <c r="AN565" s="92" t="s">
        <v>93</v>
      </c>
      <c r="AO565" s="92" t="s">
        <v>766</v>
      </c>
      <c r="AP565" s="93" t="s">
        <v>783</v>
      </c>
      <c r="AQ565" s="305">
        <v>655</v>
      </c>
    </row>
    <row r="566" spans="39:43">
      <c r="AM566" s="308">
        <v>18</v>
      </c>
      <c r="AN566" s="92" t="s">
        <v>93</v>
      </c>
      <c r="AO566" s="92" t="s">
        <v>766</v>
      </c>
      <c r="AP566" s="93" t="s">
        <v>784</v>
      </c>
      <c r="AQ566" s="305">
        <v>656</v>
      </c>
    </row>
    <row r="567" spans="39:43">
      <c r="AM567" s="308">
        <v>18</v>
      </c>
      <c r="AN567" s="92" t="s">
        <v>93</v>
      </c>
      <c r="AO567" s="92" t="s">
        <v>766</v>
      </c>
      <c r="AP567" s="93" t="s">
        <v>785</v>
      </c>
      <c r="AQ567" s="305">
        <v>657</v>
      </c>
    </row>
    <row r="568" spans="39:43">
      <c r="AM568" s="308">
        <v>18</v>
      </c>
      <c r="AN568" s="92" t="s">
        <v>93</v>
      </c>
      <c r="AO568" s="92" t="s">
        <v>766</v>
      </c>
      <c r="AP568" s="93" t="s">
        <v>786</v>
      </c>
      <c r="AQ568" s="305">
        <v>658</v>
      </c>
    </row>
    <row r="569" spans="39:43">
      <c r="AM569" s="308">
        <v>18</v>
      </c>
      <c r="AN569" s="92" t="s">
        <v>93</v>
      </c>
      <c r="AO569" s="92" t="s">
        <v>766</v>
      </c>
      <c r="AP569" s="93" t="s">
        <v>787</v>
      </c>
      <c r="AQ569" s="305">
        <v>659</v>
      </c>
    </row>
    <row r="570" spans="39:43">
      <c r="AM570" s="308">
        <v>18</v>
      </c>
      <c r="AN570" s="92" t="s">
        <v>93</v>
      </c>
      <c r="AO570" s="92" t="s">
        <v>766</v>
      </c>
      <c r="AP570" s="93" t="s">
        <v>788</v>
      </c>
      <c r="AQ570" s="305">
        <v>660</v>
      </c>
    </row>
    <row r="571" spans="39:43">
      <c r="AM571" s="308">
        <v>18</v>
      </c>
      <c r="AN571" s="92" t="s">
        <v>93</v>
      </c>
      <c r="AO571" s="92" t="s">
        <v>766</v>
      </c>
      <c r="AP571" s="93" t="s">
        <v>789</v>
      </c>
      <c r="AQ571" s="305">
        <v>661</v>
      </c>
    </row>
    <row r="572" spans="39:43">
      <c r="AM572" s="308">
        <v>18</v>
      </c>
      <c r="AN572" s="92" t="s">
        <v>93</v>
      </c>
      <c r="AO572" s="92" t="s">
        <v>766</v>
      </c>
      <c r="AP572" s="93" t="s">
        <v>790</v>
      </c>
      <c r="AQ572" s="305">
        <v>662</v>
      </c>
    </row>
    <row r="573" spans="39:43">
      <c r="AM573" s="308">
        <v>18</v>
      </c>
      <c r="AN573" s="92" t="s">
        <v>93</v>
      </c>
      <c r="AO573" s="92" t="s">
        <v>766</v>
      </c>
      <c r="AP573" s="93" t="s">
        <v>791</v>
      </c>
      <c r="AQ573" s="305">
        <v>663</v>
      </c>
    </row>
    <row r="574" spans="39:43">
      <c r="AM574" s="308">
        <v>18</v>
      </c>
      <c r="AN574" s="92" t="s">
        <v>93</v>
      </c>
      <c r="AO574" s="92" t="s">
        <v>766</v>
      </c>
      <c r="AP574" s="93" t="s">
        <v>792</v>
      </c>
      <c r="AQ574" s="305">
        <v>664</v>
      </c>
    </row>
    <row r="575" spans="39:43">
      <c r="AM575" s="308">
        <v>18</v>
      </c>
      <c r="AN575" s="92" t="s">
        <v>93</v>
      </c>
      <c r="AO575" s="92" t="s">
        <v>766</v>
      </c>
      <c r="AP575" s="93" t="s">
        <v>793</v>
      </c>
      <c r="AQ575" s="305">
        <v>665</v>
      </c>
    </row>
    <row r="576" spans="39:43">
      <c r="AM576" s="308">
        <v>18</v>
      </c>
      <c r="AN576" s="92" t="s">
        <v>93</v>
      </c>
      <c r="AO576" s="92" t="s">
        <v>766</v>
      </c>
      <c r="AP576" s="93" t="s">
        <v>794</v>
      </c>
      <c r="AQ576" s="305">
        <v>666</v>
      </c>
    </row>
    <row r="577" spans="39:43">
      <c r="AM577" s="308">
        <v>18</v>
      </c>
      <c r="AN577" s="92" t="s">
        <v>93</v>
      </c>
      <c r="AO577" s="92" t="s">
        <v>766</v>
      </c>
      <c r="AP577" s="93" t="s">
        <v>795</v>
      </c>
      <c r="AQ577" s="305">
        <v>667</v>
      </c>
    </row>
    <row r="578" spans="39:43">
      <c r="AM578" s="308">
        <v>18</v>
      </c>
      <c r="AN578" s="92" t="s">
        <v>93</v>
      </c>
      <c r="AO578" s="92" t="s">
        <v>766</v>
      </c>
      <c r="AP578" s="93" t="s">
        <v>796</v>
      </c>
      <c r="AQ578" s="305">
        <v>668</v>
      </c>
    </row>
    <row r="579" spans="39:43">
      <c r="AM579" s="308">
        <v>18</v>
      </c>
      <c r="AN579" s="92" t="s">
        <v>93</v>
      </c>
      <c r="AO579" s="92" t="s">
        <v>766</v>
      </c>
      <c r="AP579" s="93" t="s">
        <v>797</v>
      </c>
      <c r="AQ579" s="305">
        <v>669</v>
      </c>
    </row>
    <row r="580" spans="39:43">
      <c r="AM580" s="308">
        <v>18</v>
      </c>
      <c r="AN580" s="92" t="s">
        <v>93</v>
      </c>
      <c r="AO580" s="92" t="s">
        <v>766</v>
      </c>
      <c r="AP580" s="93" t="s">
        <v>798</v>
      </c>
      <c r="AQ580" s="305">
        <v>670</v>
      </c>
    </row>
    <row r="581" spans="39:43">
      <c r="AM581" s="308">
        <v>18</v>
      </c>
      <c r="AN581" s="92" t="s">
        <v>93</v>
      </c>
      <c r="AO581" s="92" t="s">
        <v>766</v>
      </c>
      <c r="AP581" s="93" t="s">
        <v>799</v>
      </c>
      <c r="AQ581" s="305">
        <v>671</v>
      </c>
    </row>
    <row r="582" spans="39:43">
      <c r="AM582" s="308">
        <v>18</v>
      </c>
      <c r="AN582" s="92" t="s">
        <v>93</v>
      </c>
      <c r="AO582" s="92" t="s">
        <v>766</v>
      </c>
      <c r="AP582" s="93" t="s">
        <v>800</v>
      </c>
      <c r="AQ582" s="305">
        <v>672</v>
      </c>
    </row>
    <row r="583" spans="39:43">
      <c r="AM583" s="308">
        <v>18</v>
      </c>
      <c r="AN583" s="92" t="s">
        <v>93</v>
      </c>
      <c r="AO583" s="92" t="s">
        <v>766</v>
      </c>
      <c r="AP583" s="93" t="s">
        <v>801</v>
      </c>
      <c r="AQ583" s="305">
        <v>673</v>
      </c>
    </row>
    <row r="584" spans="39:43">
      <c r="AM584" s="308">
        <v>18</v>
      </c>
      <c r="AN584" s="92" t="s">
        <v>93</v>
      </c>
      <c r="AO584" s="92" t="s">
        <v>766</v>
      </c>
      <c r="AP584" s="93" t="s">
        <v>802</v>
      </c>
      <c r="AQ584" s="305">
        <v>674</v>
      </c>
    </row>
    <row r="585" spans="39:43">
      <c r="AM585" s="308">
        <v>18</v>
      </c>
      <c r="AN585" s="92" t="s">
        <v>93</v>
      </c>
      <c r="AO585" s="92" t="s">
        <v>766</v>
      </c>
      <c r="AP585" s="93" t="s">
        <v>803</v>
      </c>
      <c r="AQ585" s="305">
        <v>675</v>
      </c>
    </row>
    <row r="586" spans="39:43">
      <c r="AM586" s="308">
        <v>18</v>
      </c>
      <c r="AN586" s="92" t="s">
        <v>93</v>
      </c>
      <c r="AO586" s="92" t="s">
        <v>766</v>
      </c>
      <c r="AP586" s="93" t="s">
        <v>804</v>
      </c>
      <c r="AQ586" s="305">
        <v>676</v>
      </c>
    </row>
    <row r="587" spans="39:43">
      <c r="AM587" s="308">
        <v>18</v>
      </c>
      <c r="AN587" s="92" t="s">
        <v>93</v>
      </c>
      <c r="AO587" s="92" t="s">
        <v>766</v>
      </c>
      <c r="AP587" s="93" t="s">
        <v>805</v>
      </c>
      <c r="AQ587" s="305">
        <v>677</v>
      </c>
    </row>
    <row r="588" spans="39:43">
      <c r="AM588" s="308">
        <v>18</v>
      </c>
      <c r="AN588" s="92" t="s">
        <v>93</v>
      </c>
      <c r="AO588" s="92" t="s">
        <v>766</v>
      </c>
      <c r="AP588" s="93" t="s">
        <v>806</v>
      </c>
      <c r="AQ588" s="305">
        <v>678</v>
      </c>
    </row>
    <row r="589" spans="39:43">
      <c r="AM589" s="308">
        <v>18</v>
      </c>
      <c r="AN589" s="92" t="s">
        <v>93</v>
      </c>
      <c r="AO589" s="92" t="s">
        <v>766</v>
      </c>
      <c r="AP589" s="93" t="s">
        <v>807</v>
      </c>
      <c r="AQ589" s="305">
        <v>679</v>
      </c>
    </row>
    <row r="590" spans="39:43">
      <c r="AM590" s="308">
        <v>18</v>
      </c>
      <c r="AN590" s="92" t="s">
        <v>93</v>
      </c>
      <c r="AO590" s="92" t="s">
        <v>766</v>
      </c>
      <c r="AP590" s="93" t="s">
        <v>808</v>
      </c>
      <c r="AQ590" s="305">
        <v>680</v>
      </c>
    </row>
    <row r="591" spans="39:43">
      <c r="AM591" s="308">
        <v>18</v>
      </c>
      <c r="AN591" s="92" t="s">
        <v>93</v>
      </c>
      <c r="AO591" s="92" t="s">
        <v>766</v>
      </c>
      <c r="AP591" s="93" t="s">
        <v>809</v>
      </c>
      <c r="AQ591" s="305">
        <v>681</v>
      </c>
    </row>
    <row r="592" spans="39:43">
      <c r="AM592" s="308">
        <v>18</v>
      </c>
      <c r="AN592" s="92" t="s">
        <v>93</v>
      </c>
      <c r="AO592" s="92" t="s">
        <v>766</v>
      </c>
      <c r="AP592" s="93" t="s">
        <v>810</v>
      </c>
      <c r="AQ592" s="305">
        <v>682</v>
      </c>
    </row>
    <row r="593" spans="39:43">
      <c r="AM593" s="308">
        <v>18</v>
      </c>
      <c r="AN593" s="92" t="s">
        <v>93</v>
      </c>
      <c r="AO593" s="92" t="s">
        <v>766</v>
      </c>
      <c r="AP593" s="93" t="s">
        <v>811</v>
      </c>
      <c r="AQ593" s="305">
        <v>683</v>
      </c>
    </row>
    <row r="594" spans="39:43">
      <c r="AM594" s="308">
        <v>18</v>
      </c>
      <c r="AN594" s="92" t="s">
        <v>93</v>
      </c>
      <c r="AO594" s="92" t="s">
        <v>766</v>
      </c>
      <c r="AP594" s="93" t="s">
        <v>812</v>
      </c>
      <c r="AQ594" s="305">
        <v>684</v>
      </c>
    </row>
    <row r="595" spans="39:43">
      <c r="AM595" s="308">
        <v>18</v>
      </c>
      <c r="AN595" s="92" t="s">
        <v>93</v>
      </c>
      <c r="AO595" s="92" t="s">
        <v>766</v>
      </c>
      <c r="AP595" s="93" t="s">
        <v>813</v>
      </c>
      <c r="AQ595" s="305">
        <v>685</v>
      </c>
    </row>
    <row r="596" spans="39:43">
      <c r="AM596" s="308">
        <v>18</v>
      </c>
      <c r="AN596" s="92" t="s">
        <v>93</v>
      </c>
      <c r="AO596" s="92" t="s">
        <v>766</v>
      </c>
      <c r="AP596" s="93" t="s">
        <v>814</v>
      </c>
      <c r="AQ596" s="305">
        <v>686</v>
      </c>
    </row>
    <row r="597" spans="39:43">
      <c r="AM597" s="308">
        <v>18</v>
      </c>
      <c r="AN597" s="92" t="s">
        <v>93</v>
      </c>
      <c r="AO597" s="92" t="s">
        <v>766</v>
      </c>
      <c r="AP597" s="93" t="s">
        <v>815</v>
      </c>
      <c r="AQ597" s="305">
        <v>687</v>
      </c>
    </row>
    <row r="598" spans="39:43">
      <c r="AM598" s="308">
        <v>18</v>
      </c>
      <c r="AN598" s="92" t="s">
        <v>93</v>
      </c>
      <c r="AO598" s="92" t="s">
        <v>766</v>
      </c>
      <c r="AP598" s="93" t="s">
        <v>816</v>
      </c>
      <c r="AQ598" s="305">
        <v>688</v>
      </c>
    </row>
    <row r="599" spans="39:43">
      <c r="AM599" s="308">
        <v>18</v>
      </c>
      <c r="AN599" s="92" t="s">
        <v>93</v>
      </c>
      <c r="AO599" s="92" t="s">
        <v>766</v>
      </c>
      <c r="AP599" s="93" t="s">
        <v>817</v>
      </c>
      <c r="AQ599" s="305">
        <v>689</v>
      </c>
    </row>
    <row r="600" spans="39:43">
      <c r="AM600" s="308">
        <v>18</v>
      </c>
      <c r="AN600" s="92" t="s">
        <v>93</v>
      </c>
      <c r="AO600" s="92" t="s">
        <v>766</v>
      </c>
      <c r="AP600" s="93" t="s">
        <v>818</v>
      </c>
      <c r="AQ600" s="305">
        <v>690</v>
      </c>
    </row>
    <row r="601" spans="39:43">
      <c r="AM601" s="308">
        <v>18</v>
      </c>
      <c r="AN601" s="92" t="s">
        <v>93</v>
      </c>
      <c r="AO601" s="92" t="s">
        <v>766</v>
      </c>
      <c r="AP601" s="93" t="s">
        <v>819</v>
      </c>
      <c r="AQ601" s="305">
        <v>691</v>
      </c>
    </row>
    <row r="602" spans="39:43">
      <c r="AM602" s="308">
        <v>18</v>
      </c>
      <c r="AN602" s="92" t="s">
        <v>93</v>
      </c>
      <c r="AO602" s="92" t="s">
        <v>766</v>
      </c>
      <c r="AP602" s="93" t="s">
        <v>820</v>
      </c>
      <c r="AQ602" s="305">
        <v>692</v>
      </c>
    </row>
    <row r="603" spans="39:43">
      <c r="AM603" s="308">
        <v>18</v>
      </c>
      <c r="AN603" s="92" t="s">
        <v>93</v>
      </c>
      <c r="AO603" s="92" t="s">
        <v>766</v>
      </c>
      <c r="AP603" s="93" t="s">
        <v>821</v>
      </c>
      <c r="AQ603" s="305">
        <v>693</v>
      </c>
    </row>
    <row r="604" spans="39:43">
      <c r="AM604" s="308">
        <v>18</v>
      </c>
      <c r="AN604" s="92" t="s">
        <v>93</v>
      </c>
      <c r="AO604" s="92" t="s">
        <v>766</v>
      </c>
      <c r="AP604" s="93" t="s">
        <v>1169</v>
      </c>
      <c r="AQ604" s="305">
        <v>694</v>
      </c>
    </row>
    <row r="605" spans="39:43">
      <c r="AM605" s="308"/>
      <c r="AN605" s="92"/>
      <c r="AO605" s="92"/>
      <c r="AP605" s="93"/>
      <c r="AQ605" s="305">
        <v>695</v>
      </c>
    </row>
    <row r="606" spans="39:43">
      <c r="AM606" s="308"/>
      <c r="AN606" s="92"/>
      <c r="AO606" s="92"/>
      <c r="AP606" s="93"/>
      <c r="AQ606" s="305">
        <v>696</v>
      </c>
    </row>
    <row r="607" spans="39:43">
      <c r="AM607" s="308"/>
      <c r="AN607" s="92"/>
      <c r="AO607" s="92"/>
      <c r="AP607" s="93"/>
      <c r="AQ607" s="305">
        <v>697</v>
      </c>
    </row>
    <row r="608" spans="39:43">
      <c r="AM608" s="308">
        <v>19</v>
      </c>
      <c r="AN608" s="92" t="s">
        <v>822</v>
      </c>
      <c r="AO608" s="92" t="s">
        <v>94</v>
      </c>
      <c r="AP608" s="93" t="s">
        <v>823</v>
      </c>
      <c r="AQ608" s="305">
        <v>698</v>
      </c>
    </row>
    <row r="609" spans="39:43">
      <c r="AM609" s="308">
        <v>19</v>
      </c>
      <c r="AN609" s="92" t="s">
        <v>822</v>
      </c>
      <c r="AO609" s="92" t="s">
        <v>94</v>
      </c>
      <c r="AP609" s="93" t="s">
        <v>824</v>
      </c>
      <c r="AQ609" s="305">
        <v>699</v>
      </c>
    </row>
    <row r="610" spans="39:43">
      <c r="AM610" s="308">
        <v>19</v>
      </c>
      <c r="AN610" s="92" t="s">
        <v>822</v>
      </c>
      <c r="AO610" s="92" t="s">
        <v>94</v>
      </c>
      <c r="AP610" s="93" t="s">
        <v>825</v>
      </c>
      <c r="AQ610" s="305">
        <v>700</v>
      </c>
    </row>
    <row r="611" spans="39:43">
      <c r="AM611" s="308">
        <v>19</v>
      </c>
      <c r="AN611" s="92" t="s">
        <v>822</v>
      </c>
      <c r="AO611" s="92" t="s">
        <v>94</v>
      </c>
      <c r="AP611" s="93" t="s">
        <v>826</v>
      </c>
      <c r="AQ611" s="305">
        <v>701</v>
      </c>
    </row>
    <row r="612" spans="39:43">
      <c r="AM612" s="308">
        <v>19</v>
      </c>
      <c r="AN612" s="92" t="s">
        <v>822</v>
      </c>
      <c r="AO612" s="92" t="s">
        <v>94</v>
      </c>
      <c r="AP612" s="93" t="s">
        <v>827</v>
      </c>
      <c r="AQ612" s="305">
        <v>702</v>
      </c>
    </row>
    <row r="613" spans="39:43">
      <c r="AM613" s="308">
        <v>19</v>
      </c>
      <c r="AN613" s="92" t="s">
        <v>822</v>
      </c>
      <c r="AO613" s="92" t="s">
        <v>94</v>
      </c>
      <c r="AP613" s="93" t="s">
        <v>828</v>
      </c>
      <c r="AQ613" s="305">
        <v>703</v>
      </c>
    </row>
    <row r="614" spans="39:43">
      <c r="AM614" s="308">
        <v>19</v>
      </c>
      <c r="AN614" s="92" t="s">
        <v>822</v>
      </c>
      <c r="AO614" s="92" t="s">
        <v>94</v>
      </c>
      <c r="AP614" s="93" t="s">
        <v>829</v>
      </c>
      <c r="AQ614" s="305">
        <v>704</v>
      </c>
    </row>
    <row r="615" spans="39:43">
      <c r="AM615" s="308">
        <v>19</v>
      </c>
      <c r="AN615" s="92" t="s">
        <v>822</v>
      </c>
      <c r="AO615" s="92" t="s">
        <v>94</v>
      </c>
      <c r="AP615" s="93" t="s">
        <v>830</v>
      </c>
      <c r="AQ615" s="305">
        <v>705</v>
      </c>
    </row>
    <row r="616" spans="39:43">
      <c r="AM616" s="308">
        <v>19</v>
      </c>
      <c r="AN616" s="92" t="s">
        <v>822</v>
      </c>
      <c r="AO616" s="92" t="s">
        <v>94</v>
      </c>
      <c r="AP616" s="93" t="s">
        <v>831</v>
      </c>
      <c r="AQ616" s="305">
        <v>706</v>
      </c>
    </row>
    <row r="617" spans="39:43">
      <c r="AM617" s="308">
        <v>19</v>
      </c>
      <c r="AN617" s="92" t="s">
        <v>822</v>
      </c>
      <c r="AO617" s="92" t="s">
        <v>94</v>
      </c>
      <c r="AP617" s="93" t="s">
        <v>832</v>
      </c>
      <c r="AQ617" s="305">
        <v>707</v>
      </c>
    </row>
    <row r="618" spans="39:43">
      <c r="AM618" s="308">
        <v>19</v>
      </c>
      <c r="AN618" s="92" t="s">
        <v>822</v>
      </c>
      <c r="AO618" s="92" t="s">
        <v>94</v>
      </c>
      <c r="AP618" s="93" t="s">
        <v>833</v>
      </c>
      <c r="AQ618" s="305">
        <v>708</v>
      </c>
    </row>
    <row r="619" spans="39:43">
      <c r="AM619" s="308">
        <v>19</v>
      </c>
      <c r="AN619" s="92" t="s">
        <v>822</v>
      </c>
      <c r="AO619" s="92" t="s">
        <v>94</v>
      </c>
      <c r="AP619" s="93" t="s">
        <v>834</v>
      </c>
      <c r="AQ619" s="305">
        <v>709</v>
      </c>
    </row>
    <row r="620" spans="39:43">
      <c r="AM620" s="308">
        <v>19</v>
      </c>
      <c r="AN620" s="92" t="s">
        <v>822</v>
      </c>
      <c r="AO620" s="92" t="s">
        <v>94</v>
      </c>
      <c r="AP620" s="93" t="s">
        <v>835</v>
      </c>
      <c r="AQ620" s="305">
        <v>710</v>
      </c>
    </row>
    <row r="621" spans="39:43">
      <c r="AM621" s="308">
        <v>19</v>
      </c>
      <c r="AN621" s="92" t="s">
        <v>822</v>
      </c>
      <c r="AO621" s="92" t="s">
        <v>94</v>
      </c>
      <c r="AP621" s="93" t="s">
        <v>836</v>
      </c>
      <c r="AQ621" s="305">
        <v>711</v>
      </c>
    </row>
    <row r="622" spans="39:43">
      <c r="AM622" s="308">
        <v>19</v>
      </c>
      <c r="AN622" s="92" t="s">
        <v>822</v>
      </c>
      <c r="AO622" s="92" t="s">
        <v>94</v>
      </c>
      <c r="AP622" s="93" t="s">
        <v>837</v>
      </c>
      <c r="AQ622" s="305">
        <v>712</v>
      </c>
    </row>
    <row r="623" spans="39:43">
      <c r="AM623" s="308">
        <v>19</v>
      </c>
      <c r="AN623" s="92" t="s">
        <v>822</v>
      </c>
      <c r="AO623" s="92" t="s">
        <v>94</v>
      </c>
      <c r="AP623" s="93" t="s">
        <v>838</v>
      </c>
      <c r="AQ623" s="305">
        <v>713</v>
      </c>
    </row>
    <row r="624" spans="39:43">
      <c r="AM624" s="308">
        <v>19</v>
      </c>
      <c r="AN624" s="92" t="s">
        <v>822</v>
      </c>
      <c r="AO624" s="92" t="s">
        <v>94</v>
      </c>
      <c r="AP624" s="93" t="s">
        <v>839</v>
      </c>
      <c r="AQ624" s="305">
        <v>714</v>
      </c>
    </row>
    <row r="625" spans="39:43">
      <c r="AM625" s="308">
        <v>19</v>
      </c>
      <c r="AN625" s="92" t="s">
        <v>822</v>
      </c>
      <c r="AO625" s="92" t="s">
        <v>94</v>
      </c>
      <c r="AP625" s="93" t="s">
        <v>840</v>
      </c>
      <c r="AQ625" s="305">
        <v>715</v>
      </c>
    </row>
    <row r="626" spans="39:43">
      <c r="AM626" s="308">
        <v>19</v>
      </c>
      <c r="AN626" s="92" t="s">
        <v>822</v>
      </c>
      <c r="AO626" s="92" t="s">
        <v>94</v>
      </c>
      <c r="AP626" s="93" t="s">
        <v>841</v>
      </c>
      <c r="AQ626" s="305">
        <v>716</v>
      </c>
    </row>
    <row r="627" spans="39:43">
      <c r="AM627" s="308">
        <v>19</v>
      </c>
      <c r="AN627" s="92" t="s">
        <v>822</v>
      </c>
      <c r="AO627" s="92" t="s">
        <v>94</v>
      </c>
      <c r="AP627" s="93" t="s">
        <v>842</v>
      </c>
      <c r="AQ627" s="305">
        <v>717</v>
      </c>
    </row>
    <row r="628" spans="39:43">
      <c r="AM628" s="308">
        <v>19</v>
      </c>
      <c r="AN628" s="92" t="s">
        <v>822</v>
      </c>
      <c r="AO628" s="92" t="s">
        <v>94</v>
      </c>
      <c r="AP628" s="93" t="s">
        <v>843</v>
      </c>
      <c r="AQ628" s="305">
        <v>718</v>
      </c>
    </row>
    <row r="629" spans="39:43">
      <c r="AM629" s="308">
        <v>19</v>
      </c>
      <c r="AN629" s="92" t="s">
        <v>822</v>
      </c>
      <c r="AO629" s="92" t="s">
        <v>94</v>
      </c>
      <c r="AP629" s="93" t="s">
        <v>844</v>
      </c>
      <c r="AQ629" s="305">
        <v>719</v>
      </c>
    </row>
    <row r="630" spans="39:43">
      <c r="AM630" s="308">
        <v>19</v>
      </c>
      <c r="AN630" s="92" t="s">
        <v>822</v>
      </c>
      <c r="AO630" s="92" t="s">
        <v>94</v>
      </c>
      <c r="AP630" s="93" t="s">
        <v>845</v>
      </c>
      <c r="AQ630" s="305">
        <v>720</v>
      </c>
    </row>
    <row r="631" spans="39:43">
      <c r="AM631" s="308">
        <v>19</v>
      </c>
      <c r="AN631" s="92" t="s">
        <v>822</v>
      </c>
      <c r="AO631" s="92" t="s">
        <v>94</v>
      </c>
      <c r="AP631" s="93" t="s">
        <v>846</v>
      </c>
      <c r="AQ631" s="305">
        <v>721</v>
      </c>
    </row>
    <row r="632" spans="39:43">
      <c r="AM632" s="308">
        <v>19</v>
      </c>
      <c r="AN632" s="92" t="s">
        <v>822</v>
      </c>
      <c r="AO632" s="92" t="s">
        <v>94</v>
      </c>
      <c r="AP632" s="93" t="s">
        <v>847</v>
      </c>
      <c r="AQ632" s="305">
        <v>722</v>
      </c>
    </row>
    <row r="633" spans="39:43">
      <c r="AM633" s="308">
        <v>19</v>
      </c>
      <c r="AN633" s="92" t="s">
        <v>822</v>
      </c>
      <c r="AO633" s="92" t="s">
        <v>94</v>
      </c>
      <c r="AP633" s="93" t="s">
        <v>848</v>
      </c>
      <c r="AQ633" s="305">
        <v>723</v>
      </c>
    </row>
    <row r="634" spans="39:43">
      <c r="AM634" s="308">
        <v>19</v>
      </c>
      <c r="AN634" s="92" t="s">
        <v>822</v>
      </c>
      <c r="AO634" s="92" t="s">
        <v>94</v>
      </c>
      <c r="AP634" s="93" t="s">
        <v>849</v>
      </c>
      <c r="AQ634" s="305">
        <v>724</v>
      </c>
    </row>
    <row r="635" spans="39:43">
      <c r="AM635" s="308">
        <v>19</v>
      </c>
      <c r="AN635" s="92" t="s">
        <v>822</v>
      </c>
      <c r="AO635" s="92" t="s">
        <v>94</v>
      </c>
      <c r="AP635" s="93" t="s">
        <v>850</v>
      </c>
      <c r="AQ635" s="305">
        <v>725</v>
      </c>
    </row>
    <row r="636" spans="39:43">
      <c r="AM636" s="308">
        <v>19</v>
      </c>
      <c r="AN636" s="92" t="s">
        <v>822</v>
      </c>
      <c r="AO636" s="92" t="s">
        <v>94</v>
      </c>
      <c r="AP636" s="93" t="s">
        <v>851</v>
      </c>
      <c r="AQ636" s="305">
        <v>726</v>
      </c>
    </row>
    <row r="637" spans="39:43">
      <c r="AM637" s="308">
        <v>19</v>
      </c>
      <c r="AN637" s="92" t="s">
        <v>822</v>
      </c>
      <c r="AO637" s="92" t="s">
        <v>94</v>
      </c>
      <c r="AP637" s="93" t="s">
        <v>852</v>
      </c>
      <c r="AQ637" s="305">
        <v>727</v>
      </c>
    </row>
    <row r="638" spans="39:43">
      <c r="AM638" s="308">
        <v>19</v>
      </c>
      <c r="AN638" s="92" t="s">
        <v>822</v>
      </c>
      <c r="AO638" s="92" t="s">
        <v>94</v>
      </c>
      <c r="AP638" s="93" t="s">
        <v>853</v>
      </c>
      <c r="AQ638" s="305">
        <v>728</v>
      </c>
    </row>
    <row r="639" spans="39:43">
      <c r="AM639" s="308">
        <v>19</v>
      </c>
      <c r="AN639" s="92" t="s">
        <v>822</v>
      </c>
      <c r="AO639" s="92" t="s">
        <v>94</v>
      </c>
      <c r="AP639" s="93" t="s">
        <v>854</v>
      </c>
      <c r="AQ639" s="305">
        <v>729</v>
      </c>
    </row>
    <row r="640" spans="39:43">
      <c r="AM640" s="308">
        <v>19</v>
      </c>
      <c r="AN640" s="92" t="s">
        <v>822</v>
      </c>
      <c r="AO640" s="92" t="s">
        <v>94</v>
      </c>
      <c r="AP640" s="93" t="s">
        <v>855</v>
      </c>
      <c r="AQ640" s="305">
        <v>730</v>
      </c>
    </row>
    <row r="641" spans="39:43">
      <c r="AM641" s="308">
        <v>19</v>
      </c>
      <c r="AN641" s="92" t="s">
        <v>822</v>
      </c>
      <c r="AO641" s="92" t="s">
        <v>94</v>
      </c>
      <c r="AP641" s="93" t="s">
        <v>856</v>
      </c>
      <c r="AQ641" s="305">
        <v>731</v>
      </c>
    </row>
    <row r="642" spans="39:43">
      <c r="AM642" s="308">
        <v>19</v>
      </c>
      <c r="AN642" s="92" t="s">
        <v>822</v>
      </c>
      <c r="AO642" s="92" t="s">
        <v>94</v>
      </c>
      <c r="AP642" s="93" t="s">
        <v>857</v>
      </c>
      <c r="AQ642" s="305">
        <v>732</v>
      </c>
    </row>
    <row r="643" spans="39:43">
      <c r="AM643" s="308">
        <v>19</v>
      </c>
      <c r="AN643" s="92" t="s">
        <v>822</v>
      </c>
      <c r="AO643" s="92" t="s">
        <v>94</v>
      </c>
      <c r="AP643" s="93" t="s">
        <v>858</v>
      </c>
      <c r="AQ643" s="305">
        <v>733</v>
      </c>
    </row>
    <row r="644" spans="39:43">
      <c r="AM644" s="308">
        <v>19</v>
      </c>
      <c r="AN644" s="92" t="s">
        <v>822</v>
      </c>
      <c r="AO644" s="92" t="s">
        <v>94</v>
      </c>
      <c r="AP644" s="93" t="s">
        <v>859</v>
      </c>
      <c r="AQ644" s="305">
        <v>734</v>
      </c>
    </row>
    <row r="645" spans="39:43">
      <c r="AM645" s="308">
        <v>19</v>
      </c>
      <c r="AN645" s="92" t="s">
        <v>822</v>
      </c>
      <c r="AO645" s="92" t="s">
        <v>94</v>
      </c>
      <c r="AP645" s="93" t="s">
        <v>860</v>
      </c>
      <c r="AQ645" s="305">
        <v>735</v>
      </c>
    </row>
    <row r="646" spans="39:43">
      <c r="AM646" s="308">
        <v>19</v>
      </c>
      <c r="AN646" s="92" t="s">
        <v>822</v>
      </c>
      <c r="AO646" s="92" t="s">
        <v>94</v>
      </c>
      <c r="AP646" s="93" t="s">
        <v>861</v>
      </c>
      <c r="AQ646" s="305">
        <v>736</v>
      </c>
    </row>
    <row r="647" spans="39:43">
      <c r="AM647" s="308">
        <v>19</v>
      </c>
      <c r="AN647" s="92" t="s">
        <v>822</v>
      </c>
      <c r="AO647" s="92" t="s">
        <v>94</v>
      </c>
      <c r="AP647" s="93" t="s">
        <v>862</v>
      </c>
      <c r="AQ647" s="305">
        <v>737</v>
      </c>
    </row>
    <row r="648" spans="39:43">
      <c r="AM648" s="308">
        <v>19</v>
      </c>
      <c r="AN648" s="92" t="s">
        <v>822</v>
      </c>
      <c r="AO648" s="92" t="s">
        <v>94</v>
      </c>
      <c r="AP648" s="93" t="s">
        <v>863</v>
      </c>
      <c r="AQ648" s="305">
        <v>738</v>
      </c>
    </row>
    <row r="649" spans="39:43">
      <c r="AM649" s="308">
        <v>19</v>
      </c>
      <c r="AN649" s="92" t="s">
        <v>822</v>
      </c>
      <c r="AO649" s="92" t="s">
        <v>94</v>
      </c>
      <c r="AP649" s="93" t="s">
        <v>864</v>
      </c>
      <c r="AQ649" s="305">
        <v>739</v>
      </c>
    </row>
    <row r="650" spans="39:43">
      <c r="AM650" s="308">
        <v>19</v>
      </c>
      <c r="AN650" s="92" t="s">
        <v>822</v>
      </c>
      <c r="AO650" s="92" t="s">
        <v>94</v>
      </c>
      <c r="AP650" s="93" t="s">
        <v>865</v>
      </c>
      <c r="AQ650" s="305">
        <v>740</v>
      </c>
    </row>
    <row r="651" spans="39:43">
      <c r="AM651" s="308">
        <v>19</v>
      </c>
      <c r="AN651" s="92" t="s">
        <v>822</v>
      </c>
      <c r="AO651" s="92" t="s">
        <v>94</v>
      </c>
      <c r="AP651" s="93" t="s">
        <v>866</v>
      </c>
      <c r="AQ651" s="305">
        <v>741</v>
      </c>
    </row>
    <row r="652" spans="39:43">
      <c r="AM652" s="308">
        <v>19</v>
      </c>
      <c r="AN652" s="92" t="s">
        <v>822</v>
      </c>
      <c r="AO652" s="92" t="s">
        <v>94</v>
      </c>
      <c r="AP652" s="93" t="s">
        <v>867</v>
      </c>
      <c r="AQ652" s="305">
        <v>742</v>
      </c>
    </row>
    <row r="653" spans="39:43">
      <c r="AM653" s="308">
        <v>19</v>
      </c>
      <c r="AN653" s="92" t="s">
        <v>822</v>
      </c>
      <c r="AO653" s="92" t="s">
        <v>94</v>
      </c>
      <c r="AP653" s="93" t="s">
        <v>868</v>
      </c>
      <c r="AQ653" s="305">
        <v>743</v>
      </c>
    </row>
    <row r="654" spans="39:43">
      <c r="AM654" s="308">
        <v>19</v>
      </c>
      <c r="AN654" s="92" t="s">
        <v>822</v>
      </c>
      <c r="AO654" s="92" t="s">
        <v>94</v>
      </c>
      <c r="AP654" s="93" t="s">
        <v>869</v>
      </c>
      <c r="AQ654" s="305">
        <v>744</v>
      </c>
    </row>
    <row r="655" spans="39:43">
      <c r="AM655" s="308">
        <v>19</v>
      </c>
      <c r="AN655" s="92" t="s">
        <v>822</v>
      </c>
      <c r="AO655" s="92" t="s">
        <v>94</v>
      </c>
      <c r="AP655" s="93" t="s">
        <v>1023</v>
      </c>
      <c r="AQ655" s="305">
        <v>745</v>
      </c>
    </row>
    <row r="656" spans="39:43">
      <c r="AM656" s="308"/>
      <c r="AN656" s="92"/>
      <c r="AO656" s="92"/>
      <c r="AP656" s="93"/>
      <c r="AQ656" s="305">
        <v>746</v>
      </c>
    </row>
    <row r="657" spans="39:43">
      <c r="AM657" s="308"/>
      <c r="AN657" s="92"/>
      <c r="AO657" s="92"/>
      <c r="AP657" s="93"/>
      <c r="AQ657" s="305">
        <v>747</v>
      </c>
    </row>
    <row r="658" spans="39:43">
      <c r="AM658" s="308"/>
      <c r="AN658" s="92"/>
      <c r="AO658" s="92"/>
      <c r="AP658" s="93"/>
      <c r="AQ658" s="305">
        <v>748</v>
      </c>
    </row>
    <row r="659" spans="39:43">
      <c r="AM659" s="308">
        <v>20</v>
      </c>
      <c r="AN659" s="92" t="s">
        <v>822</v>
      </c>
      <c r="AO659" s="92" t="s">
        <v>870</v>
      </c>
      <c r="AP659" s="93" t="s">
        <v>871</v>
      </c>
      <c r="AQ659" s="305">
        <v>749</v>
      </c>
    </row>
    <row r="660" spans="39:43">
      <c r="AM660" s="308">
        <v>20</v>
      </c>
      <c r="AN660" s="92" t="s">
        <v>822</v>
      </c>
      <c r="AO660" s="92" t="s">
        <v>870</v>
      </c>
      <c r="AP660" s="93" t="s">
        <v>872</v>
      </c>
      <c r="AQ660" s="305">
        <v>750</v>
      </c>
    </row>
    <row r="661" spans="39:43">
      <c r="AM661" s="308">
        <v>20</v>
      </c>
      <c r="AN661" s="92" t="s">
        <v>822</v>
      </c>
      <c r="AO661" s="92" t="s">
        <v>870</v>
      </c>
      <c r="AP661" s="93" t="s">
        <v>873</v>
      </c>
      <c r="AQ661" s="305">
        <v>751</v>
      </c>
    </row>
    <row r="662" spans="39:43">
      <c r="AM662" s="308">
        <v>20</v>
      </c>
      <c r="AN662" s="92" t="s">
        <v>822</v>
      </c>
      <c r="AO662" s="92" t="s">
        <v>870</v>
      </c>
      <c r="AP662" s="93" t="s">
        <v>874</v>
      </c>
      <c r="AQ662" s="305">
        <v>752</v>
      </c>
    </row>
    <row r="663" spans="39:43">
      <c r="AM663" s="308">
        <v>20</v>
      </c>
      <c r="AN663" s="92" t="s">
        <v>822</v>
      </c>
      <c r="AO663" s="92" t="s">
        <v>870</v>
      </c>
      <c r="AP663" s="93" t="s">
        <v>875</v>
      </c>
      <c r="AQ663" s="305">
        <v>753</v>
      </c>
    </row>
    <row r="664" spans="39:43">
      <c r="AM664" s="308">
        <v>20</v>
      </c>
      <c r="AN664" s="92" t="s">
        <v>822</v>
      </c>
      <c r="AO664" s="92" t="s">
        <v>870</v>
      </c>
      <c r="AP664" s="93" t="s">
        <v>876</v>
      </c>
      <c r="AQ664" s="305">
        <v>754</v>
      </c>
    </row>
    <row r="665" spans="39:43">
      <c r="AM665" s="308">
        <v>20</v>
      </c>
      <c r="AN665" s="92" t="s">
        <v>822</v>
      </c>
      <c r="AO665" s="92" t="s">
        <v>870</v>
      </c>
      <c r="AP665" s="93" t="s">
        <v>877</v>
      </c>
      <c r="AQ665" s="305">
        <v>755</v>
      </c>
    </row>
    <row r="666" spans="39:43">
      <c r="AM666" s="308">
        <v>20</v>
      </c>
      <c r="AN666" s="92" t="s">
        <v>822</v>
      </c>
      <c r="AO666" s="92" t="s">
        <v>870</v>
      </c>
      <c r="AP666" s="93" t="s">
        <v>878</v>
      </c>
      <c r="AQ666" s="305">
        <v>756</v>
      </c>
    </row>
    <row r="667" spans="39:43">
      <c r="AM667" s="308">
        <v>20</v>
      </c>
      <c r="AN667" s="92" t="s">
        <v>822</v>
      </c>
      <c r="AO667" s="92" t="s">
        <v>870</v>
      </c>
      <c r="AP667" s="93" t="s">
        <v>879</v>
      </c>
      <c r="AQ667" s="305">
        <v>757</v>
      </c>
    </row>
    <row r="668" spans="39:43">
      <c r="AM668" s="308">
        <v>20</v>
      </c>
      <c r="AN668" s="92" t="s">
        <v>822</v>
      </c>
      <c r="AO668" s="92" t="s">
        <v>870</v>
      </c>
      <c r="AP668" s="93" t="s">
        <v>880</v>
      </c>
      <c r="AQ668" s="305">
        <v>758</v>
      </c>
    </row>
    <row r="669" spans="39:43">
      <c r="AM669" s="308">
        <v>20</v>
      </c>
      <c r="AN669" s="92" t="s">
        <v>822</v>
      </c>
      <c r="AO669" s="92" t="s">
        <v>870</v>
      </c>
      <c r="AP669" s="93" t="s">
        <v>881</v>
      </c>
      <c r="AQ669" s="305">
        <v>759</v>
      </c>
    </row>
    <row r="670" spans="39:43">
      <c r="AM670" s="308">
        <v>20</v>
      </c>
      <c r="AN670" s="92" t="s">
        <v>822</v>
      </c>
      <c r="AO670" s="92" t="s">
        <v>870</v>
      </c>
      <c r="AP670" s="93" t="s">
        <v>882</v>
      </c>
      <c r="AQ670" s="305">
        <v>760</v>
      </c>
    </row>
    <row r="671" spans="39:43">
      <c r="AM671" s="308">
        <v>20</v>
      </c>
      <c r="AN671" s="92" t="s">
        <v>822</v>
      </c>
      <c r="AO671" s="92" t="s">
        <v>870</v>
      </c>
      <c r="AP671" s="93" t="s">
        <v>883</v>
      </c>
      <c r="AQ671" s="305">
        <v>761</v>
      </c>
    </row>
    <row r="672" spans="39:43">
      <c r="AM672" s="308">
        <v>20</v>
      </c>
      <c r="AN672" s="92" t="s">
        <v>822</v>
      </c>
      <c r="AO672" s="92" t="s">
        <v>870</v>
      </c>
      <c r="AP672" s="93" t="s">
        <v>884</v>
      </c>
      <c r="AQ672" s="305">
        <v>762</v>
      </c>
    </row>
    <row r="673" spans="39:43">
      <c r="AM673" s="308">
        <v>20</v>
      </c>
      <c r="AN673" s="92" t="s">
        <v>822</v>
      </c>
      <c r="AO673" s="92" t="s">
        <v>870</v>
      </c>
      <c r="AP673" s="93" t="s">
        <v>885</v>
      </c>
      <c r="AQ673" s="305">
        <v>763</v>
      </c>
    </row>
    <row r="674" spans="39:43">
      <c r="AM674" s="308">
        <v>20</v>
      </c>
      <c r="AN674" s="92" t="s">
        <v>822</v>
      </c>
      <c r="AO674" s="92" t="s">
        <v>870</v>
      </c>
      <c r="AP674" s="93" t="s">
        <v>886</v>
      </c>
      <c r="AQ674" s="305">
        <v>764</v>
      </c>
    </row>
    <row r="675" spans="39:43">
      <c r="AM675" s="308">
        <v>20</v>
      </c>
      <c r="AN675" s="92" t="s">
        <v>822</v>
      </c>
      <c r="AO675" s="92" t="s">
        <v>870</v>
      </c>
      <c r="AP675" s="93" t="s">
        <v>887</v>
      </c>
      <c r="AQ675" s="305">
        <v>765</v>
      </c>
    </row>
    <row r="676" spans="39:43">
      <c r="AM676" s="308">
        <v>20</v>
      </c>
      <c r="AN676" s="92" t="s">
        <v>822</v>
      </c>
      <c r="AO676" s="92" t="s">
        <v>870</v>
      </c>
      <c r="AP676" s="93" t="s">
        <v>888</v>
      </c>
      <c r="AQ676" s="305">
        <v>766</v>
      </c>
    </row>
    <row r="677" spans="39:43">
      <c r="AM677" s="308">
        <v>20</v>
      </c>
      <c r="AN677" s="92" t="s">
        <v>822</v>
      </c>
      <c r="AO677" s="92" t="s">
        <v>870</v>
      </c>
      <c r="AP677" s="93" t="s">
        <v>889</v>
      </c>
      <c r="AQ677" s="305">
        <v>767</v>
      </c>
    </row>
    <row r="678" spans="39:43">
      <c r="AM678" s="308">
        <v>20</v>
      </c>
      <c r="AN678" s="92" t="s">
        <v>822</v>
      </c>
      <c r="AO678" s="92" t="s">
        <v>870</v>
      </c>
      <c r="AP678" s="93" t="s">
        <v>890</v>
      </c>
      <c r="AQ678" s="305">
        <v>768</v>
      </c>
    </row>
    <row r="679" spans="39:43">
      <c r="AM679" s="308">
        <v>20</v>
      </c>
      <c r="AN679" s="92" t="s">
        <v>822</v>
      </c>
      <c r="AO679" s="92" t="s">
        <v>870</v>
      </c>
      <c r="AP679" s="93" t="s">
        <v>891</v>
      </c>
      <c r="AQ679" s="305">
        <v>769</v>
      </c>
    </row>
    <row r="680" spans="39:43">
      <c r="AM680" s="308">
        <v>20</v>
      </c>
      <c r="AN680" s="92" t="s">
        <v>822</v>
      </c>
      <c r="AO680" s="92" t="s">
        <v>870</v>
      </c>
      <c r="AP680" s="93" t="s">
        <v>892</v>
      </c>
      <c r="AQ680" s="305">
        <v>770</v>
      </c>
    </row>
    <row r="681" spans="39:43">
      <c r="AM681" s="308">
        <v>20</v>
      </c>
      <c r="AN681" s="92" t="s">
        <v>822</v>
      </c>
      <c r="AO681" s="92" t="s">
        <v>870</v>
      </c>
      <c r="AP681" s="93" t="s">
        <v>893</v>
      </c>
      <c r="AQ681" s="305">
        <v>771</v>
      </c>
    </row>
    <row r="682" spans="39:43">
      <c r="AM682" s="308">
        <v>20</v>
      </c>
      <c r="AN682" s="92" t="s">
        <v>822</v>
      </c>
      <c r="AO682" s="92" t="s">
        <v>870</v>
      </c>
      <c r="AP682" s="93" t="s">
        <v>894</v>
      </c>
      <c r="AQ682" s="305">
        <v>772</v>
      </c>
    </row>
    <row r="683" spans="39:43">
      <c r="AM683" s="308">
        <v>20</v>
      </c>
      <c r="AN683" s="92" t="s">
        <v>822</v>
      </c>
      <c r="AO683" s="92" t="s">
        <v>870</v>
      </c>
      <c r="AP683" s="93" t="s">
        <v>895</v>
      </c>
      <c r="AQ683" s="305">
        <v>773</v>
      </c>
    </row>
    <row r="684" spans="39:43">
      <c r="AM684" s="308">
        <v>20</v>
      </c>
      <c r="AN684" s="92" t="s">
        <v>822</v>
      </c>
      <c r="AO684" s="92" t="s">
        <v>870</v>
      </c>
      <c r="AP684" s="93" t="s">
        <v>896</v>
      </c>
      <c r="AQ684" s="305">
        <v>774</v>
      </c>
    </row>
    <row r="685" spans="39:43">
      <c r="AM685" s="308"/>
      <c r="AN685" s="92"/>
      <c r="AO685" s="92"/>
      <c r="AP685" s="93"/>
      <c r="AQ685" s="305">
        <v>775</v>
      </c>
    </row>
    <row r="686" spans="39:43">
      <c r="AM686" s="308"/>
      <c r="AN686" s="92"/>
      <c r="AO686" s="92"/>
      <c r="AP686" s="93"/>
      <c r="AQ686" s="305">
        <v>776</v>
      </c>
    </row>
    <row r="687" spans="39:43">
      <c r="AM687" s="308"/>
      <c r="AN687" s="92"/>
      <c r="AO687" s="92"/>
      <c r="AP687" s="93"/>
      <c r="AQ687" s="305">
        <v>777</v>
      </c>
    </row>
    <row r="688" spans="39:43">
      <c r="AM688" s="308">
        <v>21</v>
      </c>
      <c r="AN688" s="92" t="s">
        <v>97</v>
      </c>
      <c r="AO688" s="92" t="s">
        <v>97</v>
      </c>
      <c r="AP688" s="93" t="s">
        <v>713</v>
      </c>
      <c r="AQ688" s="305">
        <v>778</v>
      </c>
    </row>
    <row r="689" spans="39:43">
      <c r="AM689" s="308">
        <v>21</v>
      </c>
      <c r="AN689" s="92" t="s">
        <v>97</v>
      </c>
      <c r="AO689" s="92" t="s">
        <v>97</v>
      </c>
      <c r="AP689" s="93" t="s">
        <v>714</v>
      </c>
      <c r="AQ689" s="305">
        <v>779</v>
      </c>
    </row>
    <row r="690" spans="39:43">
      <c r="AM690" s="308">
        <v>21</v>
      </c>
      <c r="AN690" s="92" t="s">
        <v>97</v>
      </c>
      <c r="AO690" s="92" t="s">
        <v>97</v>
      </c>
      <c r="AP690" s="93" t="s">
        <v>715</v>
      </c>
      <c r="AQ690" s="305">
        <v>780</v>
      </c>
    </row>
    <row r="691" spans="39:43">
      <c r="AM691" s="308">
        <v>21</v>
      </c>
      <c r="AN691" s="92" t="s">
        <v>97</v>
      </c>
      <c r="AO691" s="92" t="s">
        <v>97</v>
      </c>
      <c r="AP691" s="93" t="s">
        <v>716</v>
      </c>
      <c r="AQ691" s="305">
        <v>781</v>
      </c>
    </row>
    <row r="692" spans="39:43">
      <c r="AM692" s="308">
        <v>21</v>
      </c>
      <c r="AN692" s="92" t="s">
        <v>97</v>
      </c>
      <c r="AO692" s="92" t="s">
        <v>97</v>
      </c>
      <c r="AP692" s="93" t="s">
        <v>717</v>
      </c>
      <c r="AQ692" s="305">
        <v>782</v>
      </c>
    </row>
    <row r="693" spans="39:43">
      <c r="AM693" s="308">
        <v>21</v>
      </c>
      <c r="AN693" s="92" t="s">
        <v>97</v>
      </c>
      <c r="AO693" s="92" t="s">
        <v>97</v>
      </c>
      <c r="AP693" s="93" t="s">
        <v>718</v>
      </c>
      <c r="AQ693" s="305">
        <v>783</v>
      </c>
    </row>
    <row r="694" spans="39:43">
      <c r="AM694" s="308">
        <v>21</v>
      </c>
      <c r="AN694" s="92" t="s">
        <v>97</v>
      </c>
      <c r="AO694" s="92" t="s">
        <v>97</v>
      </c>
      <c r="AP694" s="93" t="s">
        <v>719</v>
      </c>
      <c r="AQ694" s="305">
        <v>784</v>
      </c>
    </row>
    <row r="695" spans="39:43">
      <c r="AM695" s="308">
        <v>21</v>
      </c>
      <c r="AN695" s="92" t="s">
        <v>97</v>
      </c>
      <c r="AO695" s="92" t="s">
        <v>97</v>
      </c>
      <c r="AP695" s="93" t="s">
        <v>720</v>
      </c>
      <c r="AQ695" s="305">
        <v>785</v>
      </c>
    </row>
    <row r="696" spans="39:43">
      <c r="AM696" s="308">
        <v>21</v>
      </c>
      <c r="AN696" s="92" t="s">
        <v>97</v>
      </c>
      <c r="AO696" s="92" t="s">
        <v>97</v>
      </c>
      <c r="AP696" s="93" t="s">
        <v>721</v>
      </c>
      <c r="AQ696" s="305">
        <v>786</v>
      </c>
    </row>
    <row r="697" spans="39:43">
      <c r="AM697" s="308">
        <v>21</v>
      </c>
      <c r="AN697" s="92" t="s">
        <v>97</v>
      </c>
      <c r="AO697" s="92" t="s">
        <v>97</v>
      </c>
      <c r="AP697" s="93" t="s">
        <v>722</v>
      </c>
      <c r="AQ697" s="305">
        <v>787</v>
      </c>
    </row>
    <row r="698" spans="39:43">
      <c r="AM698" s="308">
        <v>21</v>
      </c>
      <c r="AN698" s="92" t="s">
        <v>97</v>
      </c>
      <c r="AO698" s="92" t="s">
        <v>97</v>
      </c>
      <c r="AP698" s="93" t="s">
        <v>1170</v>
      </c>
      <c r="AQ698" s="305">
        <v>788</v>
      </c>
    </row>
    <row r="699" spans="39:43">
      <c r="AM699" s="308">
        <v>21</v>
      </c>
      <c r="AN699" s="92" t="s">
        <v>97</v>
      </c>
      <c r="AO699" s="92" t="s">
        <v>97</v>
      </c>
      <c r="AP699" s="93" t="s">
        <v>724</v>
      </c>
      <c r="AQ699" s="305">
        <v>789</v>
      </c>
    </row>
    <row r="700" spans="39:43">
      <c r="AM700" s="308">
        <v>21</v>
      </c>
      <c r="AN700" s="92" t="s">
        <v>97</v>
      </c>
      <c r="AO700" s="92" t="s">
        <v>97</v>
      </c>
      <c r="AP700" s="93" t="s">
        <v>725</v>
      </c>
      <c r="AQ700" s="305">
        <v>790</v>
      </c>
    </row>
    <row r="701" spans="39:43">
      <c r="AM701" s="308">
        <v>21</v>
      </c>
      <c r="AN701" s="92" t="s">
        <v>97</v>
      </c>
      <c r="AO701" s="92" t="s">
        <v>97</v>
      </c>
      <c r="AP701" s="93" t="s">
        <v>726</v>
      </c>
      <c r="AQ701" s="305">
        <v>791</v>
      </c>
    </row>
    <row r="702" spans="39:43">
      <c r="AM702" s="308">
        <v>21</v>
      </c>
      <c r="AN702" s="92" t="s">
        <v>97</v>
      </c>
      <c r="AO702" s="92" t="s">
        <v>97</v>
      </c>
      <c r="AP702" s="93" t="s">
        <v>727</v>
      </c>
      <c r="AQ702" s="305">
        <v>792</v>
      </c>
    </row>
    <row r="703" spans="39:43">
      <c r="AM703" s="308">
        <v>21</v>
      </c>
      <c r="AN703" s="92" t="s">
        <v>97</v>
      </c>
      <c r="AO703" s="92" t="s">
        <v>97</v>
      </c>
      <c r="AP703" s="93" t="s">
        <v>728</v>
      </c>
      <c r="AQ703" s="305">
        <v>793</v>
      </c>
    </row>
    <row r="704" spans="39:43">
      <c r="AM704" s="308">
        <v>21</v>
      </c>
      <c r="AN704" s="92" t="s">
        <v>97</v>
      </c>
      <c r="AO704" s="92" t="s">
        <v>97</v>
      </c>
      <c r="AP704" s="93" t="s">
        <v>729</v>
      </c>
      <c r="AQ704" s="305">
        <v>794</v>
      </c>
    </row>
    <row r="705" spans="39:43">
      <c r="AM705" s="308">
        <v>21</v>
      </c>
      <c r="AN705" s="92" t="s">
        <v>97</v>
      </c>
      <c r="AO705" s="92" t="s">
        <v>97</v>
      </c>
      <c r="AP705" s="93" t="s">
        <v>730</v>
      </c>
      <c r="AQ705" s="305">
        <v>795</v>
      </c>
    </row>
    <row r="706" spans="39:43">
      <c r="AM706" s="308">
        <v>21</v>
      </c>
      <c r="AN706" s="92" t="s">
        <v>97</v>
      </c>
      <c r="AO706" s="92" t="s">
        <v>97</v>
      </c>
      <c r="AP706" s="93" t="s">
        <v>731</v>
      </c>
      <c r="AQ706" s="305">
        <v>796</v>
      </c>
    </row>
    <row r="707" spans="39:43">
      <c r="AM707" s="308">
        <v>21</v>
      </c>
      <c r="AN707" s="92" t="s">
        <v>97</v>
      </c>
      <c r="AO707" s="92" t="s">
        <v>97</v>
      </c>
      <c r="AP707" s="93" t="s">
        <v>732</v>
      </c>
      <c r="AQ707" s="305">
        <v>797</v>
      </c>
    </row>
    <row r="708" spans="39:43">
      <c r="AM708" s="308">
        <v>21</v>
      </c>
      <c r="AN708" s="92" t="s">
        <v>97</v>
      </c>
      <c r="AO708" s="92" t="s">
        <v>97</v>
      </c>
      <c r="AP708" s="93" t="s">
        <v>733</v>
      </c>
      <c r="AQ708" s="305">
        <v>798</v>
      </c>
    </row>
    <row r="709" spans="39:43">
      <c r="AM709" s="308">
        <v>21</v>
      </c>
      <c r="AN709" s="92" t="s">
        <v>97</v>
      </c>
      <c r="AO709" s="92" t="s">
        <v>97</v>
      </c>
      <c r="AP709" s="93" t="s">
        <v>734</v>
      </c>
      <c r="AQ709" s="305">
        <v>799</v>
      </c>
    </row>
    <row r="710" spans="39:43">
      <c r="AM710" s="308">
        <v>21</v>
      </c>
      <c r="AN710" s="92" t="s">
        <v>97</v>
      </c>
      <c r="AO710" s="92" t="s">
        <v>97</v>
      </c>
      <c r="AP710" s="93" t="s">
        <v>735</v>
      </c>
      <c r="AQ710" s="305">
        <v>800</v>
      </c>
    </row>
    <row r="711" spans="39:43">
      <c r="AM711" s="308">
        <v>21</v>
      </c>
      <c r="AN711" s="92" t="s">
        <v>97</v>
      </c>
      <c r="AO711" s="92" t="s">
        <v>97</v>
      </c>
      <c r="AP711" s="93" t="s">
        <v>736</v>
      </c>
      <c r="AQ711" s="305">
        <v>801</v>
      </c>
    </row>
    <row r="712" spans="39:43">
      <c r="AM712" s="308">
        <v>21</v>
      </c>
      <c r="AN712" s="92" t="s">
        <v>97</v>
      </c>
      <c r="AO712" s="92" t="s">
        <v>97</v>
      </c>
      <c r="AP712" s="93" t="s">
        <v>737</v>
      </c>
      <c r="AQ712" s="305">
        <v>802</v>
      </c>
    </row>
    <row r="713" spans="39:43">
      <c r="AM713" s="308">
        <v>21</v>
      </c>
      <c r="AN713" s="92" t="s">
        <v>97</v>
      </c>
      <c r="AO713" s="92" t="s">
        <v>97</v>
      </c>
      <c r="AP713" s="93" t="s">
        <v>738</v>
      </c>
      <c r="AQ713" s="305">
        <v>803</v>
      </c>
    </row>
    <row r="714" spans="39:43">
      <c r="AM714" s="308">
        <v>21</v>
      </c>
      <c r="AN714" s="92" t="s">
        <v>97</v>
      </c>
      <c r="AO714" s="92" t="s">
        <v>97</v>
      </c>
      <c r="AP714" s="93" t="s">
        <v>739</v>
      </c>
      <c r="AQ714" s="305">
        <v>804</v>
      </c>
    </row>
    <row r="715" spans="39:43">
      <c r="AM715" s="308">
        <v>21</v>
      </c>
      <c r="AN715" s="92" t="s">
        <v>97</v>
      </c>
      <c r="AO715" s="92" t="s">
        <v>97</v>
      </c>
      <c r="AP715" s="93" t="s">
        <v>740</v>
      </c>
      <c r="AQ715" s="305">
        <v>805</v>
      </c>
    </row>
    <row r="716" spans="39:43">
      <c r="AM716" s="308">
        <v>21</v>
      </c>
      <c r="AN716" s="92" t="s">
        <v>97</v>
      </c>
      <c r="AO716" s="92" t="s">
        <v>97</v>
      </c>
      <c r="AP716" s="93" t="s">
        <v>741</v>
      </c>
      <c r="AQ716" s="305">
        <v>806</v>
      </c>
    </row>
    <row r="717" spans="39:43">
      <c r="AM717" s="308">
        <v>21</v>
      </c>
      <c r="AN717" s="92" t="s">
        <v>97</v>
      </c>
      <c r="AO717" s="92" t="s">
        <v>97</v>
      </c>
      <c r="AP717" s="93" t="s">
        <v>742</v>
      </c>
      <c r="AQ717" s="305">
        <v>807</v>
      </c>
    </row>
    <row r="718" spans="39:43">
      <c r="AM718" s="308">
        <v>21</v>
      </c>
      <c r="AN718" s="92" t="s">
        <v>97</v>
      </c>
      <c r="AO718" s="92" t="s">
        <v>97</v>
      </c>
      <c r="AP718" s="93" t="s">
        <v>743</v>
      </c>
      <c r="AQ718" s="305">
        <v>808</v>
      </c>
    </row>
    <row r="719" spans="39:43">
      <c r="AM719" s="308">
        <v>21</v>
      </c>
      <c r="AN719" s="92" t="s">
        <v>97</v>
      </c>
      <c r="AO719" s="92" t="s">
        <v>97</v>
      </c>
      <c r="AP719" s="93" t="s">
        <v>744</v>
      </c>
      <c r="AQ719" s="305">
        <v>809</v>
      </c>
    </row>
    <row r="720" spans="39:43">
      <c r="AM720" s="308">
        <v>21</v>
      </c>
      <c r="AN720" s="92" t="s">
        <v>97</v>
      </c>
      <c r="AO720" s="92" t="s">
        <v>97</v>
      </c>
      <c r="AP720" s="93" t="s">
        <v>745</v>
      </c>
      <c r="AQ720" s="305">
        <v>810</v>
      </c>
    </row>
    <row r="721" spans="39:43">
      <c r="AM721" s="308">
        <v>21</v>
      </c>
      <c r="AN721" s="92" t="s">
        <v>97</v>
      </c>
      <c r="AO721" s="92" t="s">
        <v>97</v>
      </c>
      <c r="AP721" s="93" t="s">
        <v>746</v>
      </c>
      <c r="AQ721" s="305">
        <v>811</v>
      </c>
    </row>
    <row r="722" spans="39:43">
      <c r="AM722" s="308">
        <v>21</v>
      </c>
      <c r="AN722" s="92" t="s">
        <v>97</v>
      </c>
      <c r="AO722" s="92" t="s">
        <v>97</v>
      </c>
      <c r="AP722" s="93" t="s">
        <v>747</v>
      </c>
      <c r="AQ722" s="305">
        <v>812</v>
      </c>
    </row>
    <row r="723" spans="39:43">
      <c r="AM723" s="308">
        <v>21</v>
      </c>
      <c r="AN723" s="92" t="s">
        <v>97</v>
      </c>
      <c r="AO723" s="92" t="s">
        <v>97</v>
      </c>
      <c r="AP723" s="93" t="s">
        <v>748</v>
      </c>
      <c r="AQ723" s="305">
        <v>813</v>
      </c>
    </row>
    <row r="724" spans="39:43">
      <c r="AM724" s="308">
        <v>21</v>
      </c>
      <c r="AN724" s="92" t="s">
        <v>97</v>
      </c>
      <c r="AO724" s="92" t="s">
        <v>97</v>
      </c>
      <c r="AP724" s="93" t="s">
        <v>749</v>
      </c>
      <c r="AQ724" s="305">
        <v>814</v>
      </c>
    </row>
    <row r="725" spans="39:43">
      <c r="AM725" s="308">
        <v>21</v>
      </c>
      <c r="AN725" s="92" t="s">
        <v>97</v>
      </c>
      <c r="AO725" s="92" t="s">
        <v>97</v>
      </c>
      <c r="AP725" s="93" t="s">
        <v>750</v>
      </c>
      <c r="AQ725" s="305">
        <v>815</v>
      </c>
    </row>
    <row r="726" spans="39:43">
      <c r="AM726" s="308">
        <v>21</v>
      </c>
      <c r="AN726" s="92" t="s">
        <v>97</v>
      </c>
      <c r="AO726" s="92" t="s">
        <v>97</v>
      </c>
      <c r="AP726" s="93" t="s">
        <v>751</v>
      </c>
      <c r="AQ726" s="305">
        <v>816</v>
      </c>
    </row>
    <row r="727" spans="39:43">
      <c r="AM727" s="308">
        <v>21</v>
      </c>
      <c r="AN727" s="92" t="s">
        <v>97</v>
      </c>
      <c r="AO727" s="92" t="s">
        <v>97</v>
      </c>
      <c r="AP727" s="93" t="s">
        <v>752</v>
      </c>
      <c r="AQ727" s="305">
        <v>817</v>
      </c>
    </row>
    <row r="728" spans="39:43">
      <c r="AM728" s="308">
        <v>21</v>
      </c>
      <c r="AN728" s="92" t="s">
        <v>97</v>
      </c>
      <c r="AO728" s="92" t="s">
        <v>97</v>
      </c>
      <c r="AP728" s="93" t="s">
        <v>753</v>
      </c>
      <c r="AQ728" s="305">
        <v>818</v>
      </c>
    </row>
    <row r="729" spans="39:43">
      <c r="AM729" s="308">
        <v>21</v>
      </c>
      <c r="AN729" s="92" t="s">
        <v>97</v>
      </c>
      <c r="AO729" s="92" t="s">
        <v>97</v>
      </c>
      <c r="AP729" s="93" t="s">
        <v>754</v>
      </c>
      <c r="AQ729" s="305">
        <v>819</v>
      </c>
    </row>
    <row r="730" spans="39:43">
      <c r="AM730" s="308">
        <v>21</v>
      </c>
      <c r="AN730" s="92" t="s">
        <v>97</v>
      </c>
      <c r="AO730" s="92" t="s">
        <v>97</v>
      </c>
      <c r="AP730" s="93" t="s">
        <v>755</v>
      </c>
      <c r="AQ730" s="305">
        <v>820</v>
      </c>
    </row>
    <row r="731" spans="39:43">
      <c r="AM731" s="308">
        <v>21</v>
      </c>
      <c r="AN731" s="92" t="s">
        <v>97</v>
      </c>
      <c r="AO731" s="92" t="s">
        <v>97</v>
      </c>
      <c r="AP731" s="93" t="s">
        <v>756</v>
      </c>
      <c r="AQ731" s="305">
        <v>821</v>
      </c>
    </row>
    <row r="732" spans="39:43">
      <c r="AM732" s="308">
        <v>21</v>
      </c>
      <c r="AN732" s="92" t="s">
        <v>97</v>
      </c>
      <c r="AO732" s="92" t="s">
        <v>97</v>
      </c>
      <c r="AP732" s="93" t="s">
        <v>757</v>
      </c>
      <c r="AQ732" s="305">
        <v>822</v>
      </c>
    </row>
    <row r="733" spans="39:43">
      <c r="AM733" s="308">
        <v>21</v>
      </c>
      <c r="AN733" s="92" t="s">
        <v>97</v>
      </c>
      <c r="AO733" s="92" t="s">
        <v>97</v>
      </c>
      <c r="AP733" s="93" t="s">
        <v>758</v>
      </c>
      <c r="AQ733" s="305">
        <v>823</v>
      </c>
    </row>
    <row r="734" spans="39:43">
      <c r="AM734" s="308">
        <v>21</v>
      </c>
      <c r="AN734" s="92" t="s">
        <v>97</v>
      </c>
      <c r="AO734" s="92" t="s">
        <v>97</v>
      </c>
      <c r="AP734" s="93" t="s">
        <v>759</v>
      </c>
      <c r="AQ734" s="305">
        <v>824</v>
      </c>
    </row>
    <row r="735" spans="39:43">
      <c r="AM735" s="308">
        <v>21</v>
      </c>
      <c r="AN735" s="92" t="s">
        <v>97</v>
      </c>
      <c r="AO735" s="92" t="s">
        <v>97</v>
      </c>
      <c r="AP735" s="93" t="s">
        <v>760</v>
      </c>
      <c r="AQ735" s="305">
        <v>825</v>
      </c>
    </row>
    <row r="736" spans="39:43">
      <c r="AM736" s="308">
        <v>21</v>
      </c>
      <c r="AN736" s="92" t="s">
        <v>97</v>
      </c>
      <c r="AO736" s="92" t="s">
        <v>97</v>
      </c>
      <c r="AP736" s="93" t="s">
        <v>761</v>
      </c>
      <c r="AQ736" s="305">
        <v>826</v>
      </c>
    </row>
    <row r="737" spans="39:43">
      <c r="AM737" s="308">
        <v>21</v>
      </c>
      <c r="AN737" s="92" t="s">
        <v>97</v>
      </c>
      <c r="AO737" s="92" t="s">
        <v>97</v>
      </c>
      <c r="AP737" s="93" t="s">
        <v>762</v>
      </c>
      <c r="AQ737" s="305">
        <v>827</v>
      </c>
    </row>
    <row r="738" spans="39:43">
      <c r="AM738" s="308">
        <v>21</v>
      </c>
      <c r="AN738" s="92" t="s">
        <v>97</v>
      </c>
      <c r="AO738" s="92" t="s">
        <v>97</v>
      </c>
      <c r="AP738" s="93" t="s">
        <v>763</v>
      </c>
      <c r="AQ738" s="305">
        <v>828</v>
      </c>
    </row>
    <row r="739" spans="39:43">
      <c r="AM739" s="308">
        <v>21</v>
      </c>
      <c r="AN739" s="92" t="s">
        <v>97</v>
      </c>
      <c r="AO739" s="92" t="s">
        <v>97</v>
      </c>
      <c r="AP739" s="93" t="s">
        <v>764</v>
      </c>
      <c r="AQ739" s="305">
        <v>829</v>
      </c>
    </row>
    <row r="740" spans="39:43">
      <c r="AM740" s="308">
        <v>21</v>
      </c>
      <c r="AN740" s="92" t="s">
        <v>97</v>
      </c>
      <c r="AO740" s="92" t="s">
        <v>97</v>
      </c>
      <c r="AP740" s="93" t="s">
        <v>765</v>
      </c>
      <c r="AQ740" s="305">
        <v>830</v>
      </c>
    </row>
    <row r="741" spans="39:43">
      <c r="AM741" s="308">
        <v>22</v>
      </c>
      <c r="AN741" s="92" t="s">
        <v>97</v>
      </c>
      <c r="AO741" s="92" t="s">
        <v>97</v>
      </c>
      <c r="AP741" s="93" t="s">
        <v>1171</v>
      </c>
      <c r="AQ741" s="305">
        <v>831</v>
      </c>
    </row>
    <row r="742" spans="39:43">
      <c r="AM742" s="308"/>
      <c r="AN742" s="92"/>
      <c r="AO742" s="92"/>
      <c r="AP742" s="93"/>
      <c r="AQ742" s="305">
        <v>832</v>
      </c>
    </row>
    <row r="743" spans="39:43">
      <c r="AM743" s="308"/>
      <c r="AN743" s="92"/>
      <c r="AO743" s="92"/>
      <c r="AP743" s="93"/>
      <c r="AQ743" s="305">
        <v>833</v>
      </c>
    </row>
    <row r="744" spans="39:43">
      <c r="AM744" s="308"/>
      <c r="AN744" s="92"/>
      <c r="AO744" s="92"/>
      <c r="AP744" s="93"/>
      <c r="AQ744" s="305">
        <v>834</v>
      </c>
    </row>
    <row r="745" spans="39:43">
      <c r="AM745" s="309"/>
      <c r="AN745" s="310"/>
      <c r="AO745" s="310"/>
      <c r="AP745" s="311"/>
      <c r="AQ745" s="312">
        <v>835</v>
      </c>
    </row>
  </sheetData>
  <sheetProtection selectLockedCells="1"/>
  <mergeCells count="62">
    <mergeCell ref="R49:R50"/>
    <mergeCell ref="P49:Q50"/>
    <mergeCell ref="G3:J3"/>
    <mergeCell ref="G4:J4"/>
    <mergeCell ref="B6:D6"/>
    <mergeCell ref="B5:D5"/>
    <mergeCell ref="C48:D48"/>
    <mergeCell ref="C45:I45"/>
    <mergeCell ref="C49:D50"/>
    <mergeCell ref="P47:Q47"/>
    <mergeCell ref="P48:Q48"/>
    <mergeCell ref="L6:N6"/>
    <mergeCell ref="R45:R46"/>
    <mergeCell ref="K53:L53"/>
    <mergeCell ref="B56:R56"/>
    <mergeCell ref="O58:R58"/>
    <mergeCell ref="L58:N58"/>
    <mergeCell ref="J58:K58"/>
    <mergeCell ref="G58:I58"/>
    <mergeCell ref="B58:F58"/>
    <mergeCell ref="K54:L54"/>
    <mergeCell ref="P45:Q45"/>
    <mergeCell ref="G54:I54"/>
    <mergeCell ref="E51:F51"/>
    <mergeCell ref="E52:F52"/>
    <mergeCell ref="E53:F53"/>
    <mergeCell ref="E54:F54"/>
    <mergeCell ref="O49:O50"/>
    <mergeCell ref="K51:L51"/>
    <mergeCell ref="L47:M47"/>
    <mergeCell ref="L48:M48"/>
    <mergeCell ref="K52:L52"/>
    <mergeCell ref="P46:Q46"/>
    <mergeCell ref="L46:M46"/>
    <mergeCell ref="L45:M45"/>
    <mergeCell ref="K45:K46"/>
    <mergeCell ref="C54:D54"/>
    <mergeCell ref="G51:I51"/>
    <mergeCell ref="G52:I52"/>
    <mergeCell ref="G46:I46"/>
    <mergeCell ref="G47:I47"/>
    <mergeCell ref="G48:I48"/>
    <mergeCell ref="E46:F46"/>
    <mergeCell ref="E47:F47"/>
    <mergeCell ref="E48:F48"/>
    <mergeCell ref="C46:D46"/>
    <mergeCell ref="C47:D47"/>
    <mergeCell ref="G53:I53"/>
    <mergeCell ref="C51:D51"/>
    <mergeCell ref="C52:D52"/>
    <mergeCell ref="C53:D53"/>
    <mergeCell ref="N1:O1"/>
    <mergeCell ref="B1:M1"/>
    <mergeCell ref="O6:R6"/>
    <mergeCell ref="N4:R4"/>
    <mergeCell ref="E5:G5"/>
    <mergeCell ref="E6:G6"/>
    <mergeCell ref="H5:J5"/>
    <mergeCell ref="H6:J6"/>
    <mergeCell ref="B4:E4"/>
    <mergeCell ref="L4:M4"/>
    <mergeCell ref="B3:F3"/>
  </mergeCells>
  <phoneticPr fontId="2"/>
  <conditionalFormatting sqref="U3:X6 N3:R3 O6 N4">
    <cfRule type="expression" dxfId="12" priority="12">
      <formula>N3&lt;&gt;""</formula>
    </cfRule>
  </conditionalFormatting>
  <conditionalFormatting sqref="B6 B4:G4 E6:J6">
    <cfRule type="expression" dxfId="11" priority="10">
      <formula>B4&lt;&gt;""</formula>
    </cfRule>
  </conditionalFormatting>
  <conditionalFormatting sqref="L11:L27 L29:L43 L62:L73 L75:L84">
    <cfRule type="expression" dxfId="10" priority="185" stopIfTrue="1">
      <formula>$U11=71</formula>
    </cfRule>
    <cfRule type="expression" dxfId="9" priority="186" stopIfTrue="1">
      <formula>$U11=67</formula>
    </cfRule>
    <cfRule type="expression" dxfId="8" priority="187" stopIfTrue="1">
      <formula>$U11&lt;60</formula>
    </cfRule>
  </conditionalFormatting>
  <conditionalFormatting sqref="P11:P27 P29:P43 P62:P73 P75:P84">
    <cfRule type="expression" dxfId="7" priority="188" stopIfTrue="1">
      <formula>$V11=71</formula>
    </cfRule>
    <cfRule type="expression" dxfId="6" priority="189" stopIfTrue="1">
      <formula>$V11=67</formula>
    </cfRule>
    <cfRule type="expression" dxfId="5" priority="190" stopIfTrue="1">
      <formula>$V11&lt;60</formula>
    </cfRule>
  </conditionalFormatting>
  <conditionalFormatting sqref="N11:N25 N29:N43 J11:J25 J29:J43 G29:G43 G11:G25">
    <cfRule type="expression" dxfId="4" priority="8">
      <formula>G11&lt;&gt;""</formula>
    </cfRule>
  </conditionalFormatting>
  <conditionalFormatting sqref="N62:N71 N75:N84 J62:J71 J75:J84 G75:G84 G62:G71">
    <cfRule type="expression" dxfId="3" priority="1">
      <formula>G62&lt;&gt;""</formula>
    </cfRule>
  </conditionalFormatting>
  <dataValidations count="27">
    <dataValidation type="list" allowBlank="1" showInputMessage="1" showErrorMessage="1" sqref="EP10:EP29 OL10:OL29 YH10:YH29 AID10:AID29 ARZ10:ARZ29 BBV10:BBV29 BLR10:BLR29 BVN10:BVN29 CFJ10:CFJ29 CPF10:CPF29 CZB10:CZB29 DIX10:DIX29 DST10:DST29 ECP10:ECP29 EML10:EML29 EWH10:EWH29 FGD10:FGD29 FPZ10:FPZ29 FZV10:FZV29 GJR10:GJR29 GTN10:GTN29 HDJ10:HDJ29 HNF10:HNF29 HXB10:HXB29 IGX10:IGX29 IQT10:IQT29 JAP10:JAP29 JKL10:JKL29 JUH10:JUH29 KED10:KED29 KNZ10:KNZ29 KXV10:KXV29 LHR10:LHR29 LRN10:LRN29 MBJ10:MBJ29 MLF10:MLF29 MVB10:MVB29 NEX10:NEX29 NOT10:NOT29 NYP10:NYP29 OIL10:OIL29 EP65551:EP65570 OL65551:OL65570 YH65551:YH65570 AID65551:AID65570 ARZ65551:ARZ65570 BBV65551:BBV65570 BLR65551:BLR65570 BVN65551:BVN65570 CFJ65551:CFJ65570 CPF65551:CPF65570 CZB65551:CZB65570 DIX65551:DIX65570 DST65551:DST65570 ECP65551:ECP65570 EML65551:EML65570 EWH65551:EWH65570 FGD65551:FGD65570 FPZ65551:FPZ65570 FZV65551:FZV65570 GJR65551:GJR65570 GTN65551:GTN65570 HDJ65551:HDJ65570 HNF65551:HNF65570 HXB65551:HXB65570 IGX65551:IGX65570 IQT65551:IQT65570 JAP65551:JAP65570 JKL65551:JKL65570 JUH65551:JUH65570 KED65551:KED65570 KNZ65551:KNZ65570 KXV65551:KXV65570 LHR65551:LHR65570 LRN65551:LRN65570 MBJ65551:MBJ65570 MLF65551:MLF65570 MVB65551:MVB65570 NEX65551:NEX65570 NOT65551:NOT65570 NYP65551:NYP65570 OIL65551:OIL65570 EP131087:EP131106 OL131087:OL131106 YH131087:YH131106 AID131087:AID131106 ARZ131087:ARZ131106 BBV131087:BBV131106 BLR131087:BLR131106 BVN131087:BVN131106 CFJ131087:CFJ131106 CPF131087:CPF131106 CZB131087:CZB131106 DIX131087:DIX131106 DST131087:DST131106 ECP131087:ECP131106 EML131087:EML131106 EWH131087:EWH131106 FGD131087:FGD131106 FPZ131087:FPZ131106 FZV131087:FZV131106 GJR131087:GJR131106 GTN131087:GTN131106 HDJ131087:HDJ131106 HNF131087:HNF131106 HXB131087:HXB131106 IGX131087:IGX131106 IQT131087:IQT131106 JAP131087:JAP131106 JKL131087:JKL131106 JUH131087:JUH131106 KED131087:KED131106 KNZ131087:KNZ131106 KXV131087:KXV131106 LHR131087:LHR131106 LRN131087:LRN131106 MBJ131087:MBJ131106 MLF131087:MLF131106 MVB131087:MVB131106 NEX131087:NEX131106 NOT131087:NOT131106 NYP131087:NYP131106 OIL131087:OIL131106 EP196623:EP196642 OL196623:OL196642 YH196623:YH196642 AID196623:AID196642 ARZ196623:ARZ196642 BBV196623:BBV196642 BLR196623:BLR196642 BVN196623:BVN196642 CFJ196623:CFJ196642 CPF196623:CPF196642 CZB196623:CZB196642 DIX196623:DIX196642 DST196623:DST196642 ECP196623:ECP196642 EML196623:EML196642 EWH196623:EWH196642 FGD196623:FGD196642 FPZ196623:FPZ196642 FZV196623:FZV196642 GJR196623:GJR196642 GTN196623:GTN196642 HDJ196623:HDJ196642 HNF196623:HNF196642 HXB196623:HXB196642 IGX196623:IGX196642 IQT196623:IQT196642 JAP196623:JAP196642 JKL196623:JKL196642 JUH196623:JUH196642 KED196623:KED196642 KNZ196623:KNZ196642 KXV196623:KXV196642 LHR196623:LHR196642 LRN196623:LRN196642 MBJ196623:MBJ196642 MLF196623:MLF196642 MVB196623:MVB196642 NEX196623:NEX196642 NOT196623:NOT196642 NYP196623:NYP196642 OIL196623:OIL196642 EP262159:EP262178 OL262159:OL262178 YH262159:YH262178 AID262159:AID262178 ARZ262159:ARZ262178 BBV262159:BBV262178 BLR262159:BLR262178 BVN262159:BVN262178 CFJ262159:CFJ262178 CPF262159:CPF262178 CZB262159:CZB262178 DIX262159:DIX262178 DST262159:DST262178 ECP262159:ECP262178 EML262159:EML262178 EWH262159:EWH262178 FGD262159:FGD262178 FPZ262159:FPZ262178 FZV262159:FZV262178 GJR262159:GJR262178 GTN262159:GTN262178 HDJ262159:HDJ262178 HNF262159:HNF262178 HXB262159:HXB262178 IGX262159:IGX262178 IQT262159:IQT262178 JAP262159:JAP262178 JKL262159:JKL262178 JUH262159:JUH262178 KED262159:KED262178 KNZ262159:KNZ262178 KXV262159:KXV262178 LHR262159:LHR262178 LRN262159:LRN262178 MBJ262159:MBJ262178 MLF262159:MLF262178 MVB262159:MVB262178 NEX262159:NEX262178 NOT262159:NOT262178 NYP262159:NYP262178 OIL262159:OIL262178 EP327695:EP327714 OL327695:OL327714 YH327695:YH327714 AID327695:AID327714 ARZ327695:ARZ327714 BBV327695:BBV327714 BLR327695:BLR327714 BVN327695:BVN327714 CFJ327695:CFJ327714 CPF327695:CPF327714 CZB327695:CZB327714 DIX327695:DIX327714 DST327695:DST327714 ECP327695:ECP327714 EML327695:EML327714 EWH327695:EWH327714 FGD327695:FGD327714 FPZ327695:FPZ327714 FZV327695:FZV327714 GJR327695:GJR327714 GTN327695:GTN327714 HDJ327695:HDJ327714 HNF327695:HNF327714 HXB327695:HXB327714 IGX327695:IGX327714 IQT327695:IQT327714 JAP327695:JAP327714 JKL327695:JKL327714 JUH327695:JUH327714 KED327695:KED327714 KNZ327695:KNZ327714 KXV327695:KXV327714 LHR327695:LHR327714 LRN327695:LRN327714 MBJ327695:MBJ327714 MLF327695:MLF327714 MVB327695:MVB327714 NEX327695:NEX327714 NOT327695:NOT327714 NYP327695:NYP327714 OIL327695:OIL327714 EP393231:EP393250 OL393231:OL393250 YH393231:YH393250 AID393231:AID393250 ARZ393231:ARZ393250 BBV393231:BBV393250 BLR393231:BLR393250 BVN393231:BVN393250 CFJ393231:CFJ393250 CPF393231:CPF393250 CZB393231:CZB393250 DIX393231:DIX393250 DST393231:DST393250 ECP393231:ECP393250 EML393231:EML393250 EWH393231:EWH393250 FGD393231:FGD393250 FPZ393231:FPZ393250 FZV393231:FZV393250 GJR393231:GJR393250 GTN393231:GTN393250 HDJ393231:HDJ393250 HNF393231:HNF393250 HXB393231:HXB393250 IGX393231:IGX393250 IQT393231:IQT393250 JAP393231:JAP393250 JKL393231:JKL393250 JUH393231:JUH393250 KED393231:KED393250 KNZ393231:KNZ393250 KXV393231:KXV393250 LHR393231:LHR393250 LRN393231:LRN393250 MBJ393231:MBJ393250 MLF393231:MLF393250 MVB393231:MVB393250 NEX393231:NEX393250 NOT393231:NOT393250 NYP393231:NYP393250 OIL393231:OIL393250 EP458767:EP458786 OL458767:OL458786 YH458767:YH458786 AID458767:AID458786 ARZ458767:ARZ458786 BBV458767:BBV458786 BLR458767:BLR458786 BVN458767:BVN458786 CFJ458767:CFJ458786 CPF458767:CPF458786 CZB458767:CZB458786 DIX458767:DIX458786 DST458767:DST458786 ECP458767:ECP458786 EML458767:EML458786 EWH458767:EWH458786 FGD458767:FGD458786 FPZ458767:FPZ458786 FZV458767:FZV458786 GJR458767:GJR458786 GTN458767:GTN458786 HDJ458767:HDJ458786 HNF458767:HNF458786 HXB458767:HXB458786 IGX458767:IGX458786 IQT458767:IQT458786 JAP458767:JAP458786 JKL458767:JKL458786 JUH458767:JUH458786 KED458767:KED458786 KNZ458767:KNZ458786 KXV458767:KXV458786 LHR458767:LHR458786 LRN458767:LRN458786 MBJ458767:MBJ458786 MLF458767:MLF458786 MVB458767:MVB458786 NEX458767:NEX458786 NOT458767:NOT458786 NYP458767:NYP458786 OIL458767:OIL458786 EP524303:EP524322 OL524303:OL524322 YH524303:YH524322 AID524303:AID524322 ARZ524303:ARZ524322 BBV524303:BBV524322 BLR524303:BLR524322 BVN524303:BVN524322 CFJ524303:CFJ524322 CPF524303:CPF524322 CZB524303:CZB524322 DIX524303:DIX524322 DST524303:DST524322 ECP524303:ECP524322 EML524303:EML524322 EWH524303:EWH524322 FGD524303:FGD524322 FPZ524303:FPZ524322 FZV524303:FZV524322 GJR524303:GJR524322 GTN524303:GTN524322 HDJ524303:HDJ524322 HNF524303:HNF524322 HXB524303:HXB524322 IGX524303:IGX524322 IQT524303:IQT524322 JAP524303:JAP524322 JKL524303:JKL524322 JUH524303:JUH524322 KED524303:KED524322 KNZ524303:KNZ524322 KXV524303:KXV524322 LHR524303:LHR524322 LRN524303:LRN524322 MBJ524303:MBJ524322 MLF524303:MLF524322 MVB524303:MVB524322 NEX524303:NEX524322 NOT524303:NOT524322 NYP524303:NYP524322 OIL524303:OIL524322 EP589839:EP589858 OL589839:OL589858 YH589839:YH589858 AID589839:AID589858 ARZ589839:ARZ589858 BBV589839:BBV589858 BLR589839:BLR589858 BVN589839:BVN589858 CFJ589839:CFJ589858 CPF589839:CPF589858 CZB589839:CZB589858 DIX589839:DIX589858 DST589839:DST589858 ECP589839:ECP589858 EML589839:EML589858 EWH589839:EWH589858 FGD589839:FGD589858 FPZ589839:FPZ589858 FZV589839:FZV589858 GJR589839:GJR589858 GTN589839:GTN589858 HDJ589839:HDJ589858 HNF589839:HNF589858 HXB589839:HXB589858 IGX589839:IGX589858 IQT589839:IQT589858 JAP589839:JAP589858 JKL589839:JKL589858 JUH589839:JUH589858 KED589839:KED589858 KNZ589839:KNZ589858 KXV589839:KXV589858 LHR589839:LHR589858 LRN589839:LRN589858 MBJ589839:MBJ589858 MLF589839:MLF589858 MVB589839:MVB589858 NEX589839:NEX589858 NOT589839:NOT589858 NYP589839:NYP589858 OIL589839:OIL589858 EP655375:EP655394 OL655375:OL655394 YH655375:YH655394 AID655375:AID655394 ARZ655375:ARZ655394 BBV655375:BBV655394 BLR655375:BLR655394 BVN655375:BVN655394 CFJ655375:CFJ655394 CPF655375:CPF655394 CZB655375:CZB655394 DIX655375:DIX655394 DST655375:DST655394 ECP655375:ECP655394 EML655375:EML655394 EWH655375:EWH655394 FGD655375:FGD655394 FPZ655375:FPZ655394 FZV655375:FZV655394 GJR655375:GJR655394 GTN655375:GTN655394 HDJ655375:HDJ655394 HNF655375:HNF655394 HXB655375:HXB655394 IGX655375:IGX655394 IQT655375:IQT655394 JAP655375:JAP655394 JKL655375:JKL655394 JUH655375:JUH655394 KED655375:KED655394 KNZ655375:KNZ655394 KXV655375:KXV655394 LHR655375:LHR655394 LRN655375:LRN655394 MBJ655375:MBJ655394 MLF655375:MLF655394 MVB655375:MVB655394 NEX655375:NEX655394 NOT655375:NOT655394 NYP655375:NYP655394 OIL655375:OIL655394 EP720911:EP720930 OL720911:OL720930 YH720911:YH720930 AID720911:AID720930 ARZ720911:ARZ720930 BBV720911:BBV720930 BLR720911:BLR720930 BVN720911:BVN720930 CFJ720911:CFJ720930 CPF720911:CPF720930 CZB720911:CZB720930 DIX720911:DIX720930 DST720911:DST720930 ECP720911:ECP720930 EML720911:EML720930 EWH720911:EWH720930 FGD720911:FGD720930 FPZ720911:FPZ720930 FZV720911:FZV720930 GJR720911:GJR720930 GTN720911:GTN720930 HDJ720911:HDJ720930 HNF720911:HNF720930 HXB720911:HXB720930 IGX720911:IGX720930 IQT720911:IQT720930 JAP720911:JAP720930 JKL720911:JKL720930 JUH720911:JUH720930 KED720911:KED720930 KNZ720911:KNZ720930 KXV720911:KXV720930 LHR720911:LHR720930 LRN720911:LRN720930 MBJ720911:MBJ720930 MLF720911:MLF720930 MVB720911:MVB720930 NEX720911:NEX720930 NOT720911:NOT720930 NYP720911:NYP720930 OIL720911:OIL720930 EP786447:EP786466 OL786447:OL786466 YH786447:YH786466 AID786447:AID786466 ARZ786447:ARZ786466 BBV786447:BBV786466 BLR786447:BLR786466 BVN786447:BVN786466 CFJ786447:CFJ786466 CPF786447:CPF786466 CZB786447:CZB786466 DIX786447:DIX786466 DST786447:DST786466 ECP786447:ECP786466 EML786447:EML786466 EWH786447:EWH786466 FGD786447:FGD786466 FPZ786447:FPZ786466 FZV786447:FZV786466 GJR786447:GJR786466 GTN786447:GTN786466 HDJ786447:HDJ786466 HNF786447:HNF786466 HXB786447:HXB786466 IGX786447:IGX786466 IQT786447:IQT786466 JAP786447:JAP786466 JKL786447:JKL786466 JUH786447:JUH786466 KED786447:KED786466 KNZ786447:KNZ786466 KXV786447:KXV786466 LHR786447:LHR786466 LRN786447:LRN786466 MBJ786447:MBJ786466 MLF786447:MLF786466 MVB786447:MVB786466 NEX786447:NEX786466 NOT786447:NOT786466 NYP786447:NYP786466 OIL786447:OIL786466 EP851983:EP852002 OL851983:OL852002 YH851983:YH852002 AID851983:AID852002 ARZ851983:ARZ852002 BBV851983:BBV852002 BLR851983:BLR852002 BVN851983:BVN852002 CFJ851983:CFJ852002 CPF851983:CPF852002 CZB851983:CZB852002 DIX851983:DIX852002 DST851983:DST852002 ECP851983:ECP852002 EML851983:EML852002 EWH851983:EWH852002 FGD851983:FGD852002 FPZ851983:FPZ852002 FZV851983:FZV852002 GJR851983:GJR852002 GTN851983:GTN852002 HDJ851983:HDJ852002 HNF851983:HNF852002 HXB851983:HXB852002 IGX851983:IGX852002 IQT851983:IQT852002 JAP851983:JAP852002 JKL851983:JKL852002 JUH851983:JUH852002 KED851983:KED852002 KNZ851983:KNZ852002 KXV851983:KXV852002 LHR851983:LHR852002 LRN851983:LRN852002 MBJ851983:MBJ852002 MLF851983:MLF852002 MVB851983:MVB852002 NEX851983:NEX852002 NOT851983:NOT852002 NYP851983:NYP852002 OIL851983:OIL852002 EP917519:EP917538 OL917519:OL917538 YH917519:YH917538 AID917519:AID917538 ARZ917519:ARZ917538 BBV917519:BBV917538 BLR917519:BLR917538 BVN917519:BVN917538 CFJ917519:CFJ917538 CPF917519:CPF917538 CZB917519:CZB917538 DIX917519:DIX917538 DST917519:DST917538 ECP917519:ECP917538 EML917519:EML917538 EWH917519:EWH917538 FGD917519:FGD917538 FPZ917519:FPZ917538 FZV917519:FZV917538 GJR917519:GJR917538 GTN917519:GTN917538 HDJ917519:HDJ917538 HNF917519:HNF917538 HXB917519:HXB917538 IGX917519:IGX917538 IQT917519:IQT917538 JAP917519:JAP917538 JKL917519:JKL917538 JUH917519:JUH917538 KED917519:KED917538 KNZ917519:KNZ917538 KXV917519:KXV917538 LHR917519:LHR917538 LRN917519:LRN917538 MBJ917519:MBJ917538 MLF917519:MLF917538 MVB917519:MVB917538 NEX917519:NEX917538 NOT917519:NOT917538 NYP917519:NYP917538 OIL917519:OIL917538 EP983055:EP983074 OL983055:OL983074 YH983055:YH983074 AID983055:AID983074 ARZ983055:ARZ983074 BBV983055:BBV983074 BLR983055:BLR983074 BVN983055:BVN983074 CFJ983055:CFJ983074 CPF983055:CPF983074 CZB983055:CZB983074 DIX983055:DIX983074 DST983055:DST983074 ECP983055:ECP983074 EML983055:EML983074 EWH983055:EWH983074 FGD983055:FGD983074 FPZ983055:FPZ983074 FZV983055:FZV983074 GJR983055:GJR983074 GTN983055:GTN983074 HDJ983055:HDJ983074 HNF983055:HNF983074 HXB983055:HXB983074 IGX983055:IGX983074 IQT983055:IQT983074 JAP983055:JAP983074 JKL983055:JKL983074 JUH983055:JUH983074 KED983055:KED983074 KNZ983055:KNZ983074 KXV983055:KXV983074 LHR983055:LHR983074 LRN983055:LRN983074 MBJ983055:MBJ983074 MLF983055:MLF983074 MVB983055:MVB983074 NEX983055:NEX983074 NOT983055:NOT983074 NYP983055:NYP983074 OIL983055:OIL983074">
      <formula1>$AL$9:$AL$10</formula1>
    </dataValidation>
    <dataValidation type="list" allowBlank="1" showInputMessage="1" showErrorMessage="1" sqref="Q65553:Q65573 Q75:Q84 M61:M71 M75:M84 Q61:Q71 Q131089:Q131109 Q196625:Q196645 Q262161:Q262181 Q327697:Q327717 Q393233:Q393253 Q458769:Q458789 Q524305:Q524325 Q589841:Q589861 Q655377:Q655397 Q720913:Q720933 Q786449:Q786469 Q851985:Q852005 Q917521:Q917541 Q983057:Q983077 EG9:EG29 OC9:OC29 XY9:XY29 AHU9:AHU29 ARQ9:ARQ29 BBM9:BBM29 BLI9:BLI29 BVE9:BVE29 CFA9:CFA29 COW9:COW29 CYS9:CYS29 DIO9:DIO29 DSK9:DSK29 ECG9:ECG29 EMC9:EMC29 EVY9:EVY29 FFU9:FFU29 FPQ9:FPQ29 FZM9:FZM29 GJI9:GJI29 GTE9:GTE29 HDA9:HDA29 HMW9:HMW29 HWS9:HWS29 IGO9:IGO29 IQK9:IQK29 JAG9:JAG29 JKC9:JKC29 JTY9:JTY29 KDU9:KDU29 KNQ9:KNQ29 KXM9:KXM29 LHI9:LHI29 LRE9:LRE29 MBA9:MBA29 MKW9:MKW29 MUS9:MUS29 NEO9:NEO29 NOK9:NOK29 NYG9:NYG29 OIC9:OIC29 M65553:M65573 EG65550:EG65570 OC65550:OC65570 XY65550:XY65570 AHU65550:AHU65570 ARQ65550:ARQ65570 BBM65550:BBM65570 BLI65550:BLI65570 BVE65550:BVE65570 CFA65550:CFA65570 COW65550:COW65570 CYS65550:CYS65570 DIO65550:DIO65570 DSK65550:DSK65570 ECG65550:ECG65570 EMC65550:EMC65570 EVY65550:EVY65570 FFU65550:FFU65570 FPQ65550:FPQ65570 FZM65550:FZM65570 GJI65550:GJI65570 GTE65550:GTE65570 HDA65550:HDA65570 HMW65550:HMW65570 HWS65550:HWS65570 IGO65550:IGO65570 IQK65550:IQK65570 JAG65550:JAG65570 JKC65550:JKC65570 JTY65550:JTY65570 KDU65550:KDU65570 KNQ65550:KNQ65570 KXM65550:KXM65570 LHI65550:LHI65570 LRE65550:LRE65570 MBA65550:MBA65570 MKW65550:MKW65570 MUS65550:MUS65570 NEO65550:NEO65570 NOK65550:NOK65570 NYG65550:NYG65570 OIC65550:OIC65570 M131089:M131109 EG131086:EG131106 OC131086:OC131106 XY131086:XY131106 AHU131086:AHU131106 ARQ131086:ARQ131106 BBM131086:BBM131106 BLI131086:BLI131106 BVE131086:BVE131106 CFA131086:CFA131106 COW131086:COW131106 CYS131086:CYS131106 DIO131086:DIO131106 DSK131086:DSK131106 ECG131086:ECG131106 EMC131086:EMC131106 EVY131086:EVY131106 FFU131086:FFU131106 FPQ131086:FPQ131106 FZM131086:FZM131106 GJI131086:GJI131106 GTE131086:GTE131106 HDA131086:HDA131106 HMW131086:HMW131106 HWS131086:HWS131106 IGO131086:IGO131106 IQK131086:IQK131106 JAG131086:JAG131106 JKC131086:JKC131106 JTY131086:JTY131106 KDU131086:KDU131106 KNQ131086:KNQ131106 KXM131086:KXM131106 LHI131086:LHI131106 LRE131086:LRE131106 MBA131086:MBA131106 MKW131086:MKW131106 MUS131086:MUS131106 NEO131086:NEO131106 NOK131086:NOK131106 NYG131086:NYG131106 OIC131086:OIC131106 M196625:M196645 EG196622:EG196642 OC196622:OC196642 XY196622:XY196642 AHU196622:AHU196642 ARQ196622:ARQ196642 BBM196622:BBM196642 BLI196622:BLI196642 BVE196622:BVE196642 CFA196622:CFA196642 COW196622:COW196642 CYS196622:CYS196642 DIO196622:DIO196642 DSK196622:DSK196642 ECG196622:ECG196642 EMC196622:EMC196642 EVY196622:EVY196642 FFU196622:FFU196642 FPQ196622:FPQ196642 FZM196622:FZM196642 GJI196622:GJI196642 GTE196622:GTE196642 HDA196622:HDA196642 HMW196622:HMW196642 HWS196622:HWS196642 IGO196622:IGO196642 IQK196622:IQK196642 JAG196622:JAG196642 JKC196622:JKC196642 JTY196622:JTY196642 KDU196622:KDU196642 KNQ196622:KNQ196642 KXM196622:KXM196642 LHI196622:LHI196642 LRE196622:LRE196642 MBA196622:MBA196642 MKW196622:MKW196642 MUS196622:MUS196642 NEO196622:NEO196642 NOK196622:NOK196642 NYG196622:NYG196642 OIC196622:OIC196642 M262161:M262181 EG262158:EG262178 OC262158:OC262178 XY262158:XY262178 AHU262158:AHU262178 ARQ262158:ARQ262178 BBM262158:BBM262178 BLI262158:BLI262178 BVE262158:BVE262178 CFA262158:CFA262178 COW262158:COW262178 CYS262158:CYS262178 DIO262158:DIO262178 DSK262158:DSK262178 ECG262158:ECG262178 EMC262158:EMC262178 EVY262158:EVY262178 FFU262158:FFU262178 FPQ262158:FPQ262178 FZM262158:FZM262178 GJI262158:GJI262178 GTE262158:GTE262178 HDA262158:HDA262178 HMW262158:HMW262178 HWS262158:HWS262178 IGO262158:IGO262178 IQK262158:IQK262178 JAG262158:JAG262178 JKC262158:JKC262178 JTY262158:JTY262178 KDU262158:KDU262178 KNQ262158:KNQ262178 KXM262158:KXM262178 LHI262158:LHI262178 LRE262158:LRE262178 MBA262158:MBA262178 MKW262158:MKW262178 MUS262158:MUS262178 NEO262158:NEO262178 NOK262158:NOK262178 NYG262158:NYG262178 OIC262158:OIC262178 M327697:M327717 EG327694:EG327714 OC327694:OC327714 XY327694:XY327714 AHU327694:AHU327714 ARQ327694:ARQ327714 BBM327694:BBM327714 BLI327694:BLI327714 BVE327694:BVE327714 CFA327694:CFA327714 COW327694:COW327714 CYS327694:CYS327714 DIO327694:DIO327714 DSK327694:DSK327714 ECG327694:ECG327714 EMC327694:EMC327714 EVY327694:EVY327714 FFU327694:FFU327714 FPQ327694:FPQ327714 FZM327694:FZM327714 GJI327694:GJI327714 GTE327694:GTE327714 HDA327694:HDA327714 HMW327694:HMW327714 HWS327694:HWS327714 IGO327694:IGO327714 IQK327694:IQK327714 JAG327694:JAG327714 JKC327694:JKC327714 JTY327694:JTY327714 KDU327694:KDU327714 KNQ327694:KNQ327714 KXM327694:KXM327714 LHI327694:LHI327714 LRE327694:LRE327714 MBA327694:MBA327714 MKW327694:MKW327714 MUS327694:MUS327714 NEO327694:NEO327714 NOK327694:NOK327714 NYG327694:NYG327714 OIC327694:OIC327714 M393233:M393253 EG393230:EG393250 OC393230:OC393250 XY393230:XY393250 AHU393230:AHU393250 ARQ393230:ARQ393250 BBM393230:BBM393250 BLI393230:BLI393250 BVE393230:BVE393250 CFA393230:CFA393250 COW393230:COW393250 CYS393230:CYS393250 DIO393230:DIO393250 DSK393230:DSK393250 ECG393230:ECG393250 EMC393230:EMC393250 EVY393230:EVY393250 FFU393230:FFU393250 FPQ393230:FPQ393250 FZM393230:FZM393250 GJI393230:GJI393250 GTE393230:GTE393250 HDA393230:HDA393250 HMW393230:HMW393250 HWS393230:HWS393250 IGO393230:IGO393250 IQK393230:IQK393250 JAG393230:JAG393250 JKC393230:JKC393250 JTY393230:JTY393250 KDU393230:KDU393250 KNQ393230:KNQ393250 KXM393230:KXM393250 LHI393230:LHI393250 LRE393230:LRE393250 MBA393230:MBA393250 MKW393230:MKW393250 MUS393230:MUS393250 NEO393230:NEO393250 NOK393230:NOK393250 NYG393230:NYG393250 OIC393230:OIC393250 M458769:M458789 EG458766:EG458786 OC458766:OC458786 XY458766:XY458786 AHU458766:AHU458786 ARQ458766:ARQ458786 BBM458766:BBM458786 BLI458766:BLI458786 BVE458766:BVE458786 CFA458766:CFA458786 COW458766:COW458786 CYS458766:CYS458786 DIO458766:DIO458786 DSK458766:DSK458786 ECG458766:ECG458786 EMC458766:EMC458786 EVY458766:EVY458786 FFU458766:FFU458786 FPQ458766:FPQ458786 FZM458766:FZM458786 GJI458766:GJI458786 GTE458766:GTE458786 HDA458766:HDA458786 HMW458766:HMW458786 HWS458766:HWS458786 IGO458766:IGO458786 IQK458766:IQK458786 JAG458766:JAG458786 JKC458766:JKC458786 JTY458766:JTY458786 KDU458766:KDU458786 KNQ458766:KNQ458786 KXM458766:KXM458786 LHI458766:LHI458786 LRE458766:LRE458786 MBA458766:MBA458786 MKW458766:MKW458786 MUS458766:MUS458786 NEO458766:NEO458786 NOK458766:NOK458786 NYG458766:NYG458786 OIC458766:OIC458786 M524305:M524325 EG524302:EG524322 OC524302:OC524322 XY524302:XY524322 AHU524302:AHU524322 ARQ524302:ARQ524322 BBM524302:BBM524322 BLI524302:BLI524322 BVE524302:BVE524322 CFA524302:CFA524322 COW524302:COW524322 CYS524302:CYS524322 DIO524302:DIO524322 DSK524302:DSK524322 ECG524302:ECG524322 EMC524302:EMC524322 EVY524302:EVY524322 FFU524302:FFU524322 FPQ524302:FPQ524322 FZM524302:FZM524322 GJI524302:GJI524322 GTE524302:GTE524322 HDA524302:HDA524322 HMW524302:HMW524322 HWS524302:HWS524322 IGO524302:IGO524322 IQK524302:IQK524322 JAG524302:JAG524322 JKC524302:JKC524322 JTY524302:JTY524322 KDU524302:KDU524322 KNQ524302:KNQ524322 KXM524302:KXM524322 LHI524302:LHI524322 LRE524302:LRE524322 MBA524302:MBA524322 MKW524302:MKW524322 MUS524302:MUS524322 NEO524302:NEO524322 NOK524302:NOK524322 NYG524302:NYG524322 OIC524302:OIC524322 M589841:M589861 EG589838:EG589858 OC589838:OC589858 XY589838:XY589858 AHU589838:AHU589858 ARQ589838:ARQ589858 BBM589838:BBM589858 BLI589838:BLI589858 BVE589838:BVE589858 CFA589838:CFA589858 COW589838:COW589858 CYS589838:CYS589858 DIO589838:DIO589858 DSK589838:DSK589858 ECG589838:ECG589858 EMC589838:EMC589858 EVY589838:EVY589858 FFU589838:FFU589858 FPQ589838:FPQ589858 FZM589838:FZM589858 GJI589838:GJI589858 GTE589838:GTE589858 HDA589838:HDA589858 HMW589838:HMW589858 HWS589838:HWS589858 IGO589838:IGO589858 IQK589838:IQK589858 JAG589838:JAG589858 JKC589838:JKC589858 JTY589838:JTY589858 KDU589838:KDU589858 KNQ589838:KNQ589858 KXM589838:KXM589858 LHI589838:LHI589858 LRE589838:LRE589858 MBA589838:MBA589858 MKW589838:MKW589858 MUS589838:MUS589858 NEO589838:NEO589858 NOK589838:NOK589858 NYG589838:NYG589858 OIC589838:OIC589858 M655377:M655397 EG655374:EG655394 OC655374:OC655394 XY655374:XY655394 AHU655374:AHU655394 ARQ655374:ARQ655394 BBM655374:BBM655394 BLI655374:BLI655394 BVE655374:BVE655394 CFA655374:CFA655394 COW655374:COW655394 CYS655374:CYS655394 DIO655374:DIO655394 DSK655374:DSK655394 ECG655374:ECG655394 EMC655374:EMC655394 EVY655374:EVY655394 FFU655374:FFU655394 FPQ655374:FPQ655394 FZM655374:FZM655394 GJI655374:GJI655394 GTE655374:GTE655394 HDA655374:HDA655394 HMW655374:HMW655394 HWS655374:HWS655394 IGO655374:IGO655394 IQK655374:IQK655394 JAG655374:JAG655394 JKC655374:JKC655394 JTY655374:JTY655394 KDU655374:KDU655394 KNQ655374:KNQ655394 KXM655374:KXM655394 LHI655374:LHI655394 LRE655374:LRE655394 MBA655374:MBA655394 MKW655374:MKW655394 MUS655374:MUS655394 NEO655374:NEO655394 NOK655374:NOK655394 NYG655374:NYG655394 OIC655374:OIC655394 M720913:M720933 EG720910:EG720930 OC720910:OC720930 XY720910:XY720930 AHU720910:AHU720930 ARQ720910:ARQ720930 BBM720910:BBM720930 BLI720910:BLI720930 BVE720910:BVE720930 CFA720910:CFA720930 COW720910:COW720930 CYS720910:CYS720930 DIO720910:DIO720930 DSK720910:DSK720930 ECG720910:ECG720930 EMC720910:EMC720930 EVY720910:EVY720930 FFU720910:FFU720930 FPQ720910:FPQ720930 FZM720910:FZM720930 GJI720910:GJI720930 GTE720910:GTE720930 HDA720910:HDA720930 HMW720910:HMW720930 HWS720910:HWS720930 IGO720910:IGO720930 IQK720910:IQK720930 JAG720910:JAG720930 JKC720910:JKC720930 JTY720910:JTY720930 KDU720910:KDU720930 KNQ720910:KNQ720930 KXM720910:KXM720930 LHI720910:LHI720930 LRE720910:LRE720930 MBA720910:MBA720930 MKW720910:MKW720930 MUS720910:MUS720930 NEO720910:NEO720930 NOK720910:NOK720930 NYG720910:NYG720930 OIC720910:OIC720930 M786449:M786469 EG786446:EG786466 OC786446:OC786466 XY786446:XY786466 AHU786446:AHU786466 ARQ786446:ARQ786466 BBM786446:BBM786466 BLI786446:BLI786466 BVE786446:BVE786466 CFA786446:CFA786466 COW786446:COW786466 CYS786446:CYS786466 DIO786446:DIO786466 DSK786446:DSK786466 ECG786446:ECG786466 EMC786446:EMC786466 EVY786446:EVY786466 FFU786446:FFU786466 FPQ786446:FPQ786466 FZM786446:FZM786466 GJI786446:GJI786466 GTE786446:GTE786466 HDA786446:HDA786466 HMW786446:HMW786466 HWS786446:HWS786466 IGO786446:IGO786466 IQK786446:IQK786466 JAG786446:JAG786466 JKC786446:JKC786466 JTY786446:JTY786466 KDU786446:KDU786466 KNQ786446:KNQ786466 KXM786446:KXM786466 LHI786446:LHI786466 LRE786446:LRE786466 MBA786446:MBA786466 MKW786446:MKW786466 MUS786446:MUS786466 NEO786446:NEO786466 NOK786446:NOK786466 NYG786446:NYG786466 OIC786446:OIC786466 M851985:M852005 EG851982:EG852002 OC851982:OC852002 XY851982:XY852002 AHU851982:AHU852002 ARQ851982:ARQ852002 BBM851982:BBM852002 BLI851982:BLI852002 BVE851982:BVE852002 CFA851982:CFA852002 COW851982:COW852002 CYS851982:CYS852002 DIO851982:DIO852002 DSK851982:DSK852002 ECG851982:ECG852002 EMC851982:EMC852002 EVY851982:EVY852002 FFU851982:FFU852002 FPQ851982:FPQ852002 FZM851982:FZM852002 GJI851982:GJI852002 GTE851982:GTE852002 HDA851982:HDA852002 HMW851982:HMW852002 HWS851982:HWS852002 IGO851982:IGO852002 IQK851982:IQK852002 JAG851982:JAG852002 JKC851982:JKC852002 JTY851982:JTY852002 KDU851982:KDU852002 KNQ851982:KNQ852002 KXM851982:KXM852002 LHI851982:LHI852002 LRE851982:LRE852002 MBA851982:MBA852002 MKW851982:MKW852002 MUS851982:MUS852002 NEO851982:NEO852002 NOK851982:NOK852002 NYG851982:NYG852002 OIC851982:OIC852002 M917521:M917541 EG917518:EG917538 OC917518:OC917538 XY917518:XY917538 AHU917518:AHU917538 ARQ917518:ARQ917538 BBM917518:BBM917538 BLI917518:BLI917538 BVE917518:BVE917538 CFA917518:CFA917538 COW917518:COW917538 CYS917518:CYS917538 DIO917518:DIO917538 DSK917518:DSK917538 ECG917518:ECG917538 EMC917518:EMC917538 EVY917518:EVY917538 FFU917518:FFU917538 FPQ917518:FPQ917538 FZM917518:FZM917538 GJI917518:GJI917538 GTE917518:GTE917538 HDA917518:HDA917538 HMW917518:HMW917538 HWS917518:HWS917538 IGO917518:IGO917538 IQK917518:IQK917538 JAG917518:JAG917538 JKC917518:JKC917538 JTY917518:JTY917538 KDU917518:KDU917538 KNQ917518:KNQ917538 KXM917518:KXM917538 LHI917518:LHI917538 LRE917518:LRE917538 MBA917518:MBA917538 MKW917518:MKW917538 MUS917518:MUS917538 NEO917518:NEO917538 NOK917518:NOK917538 NYG917518:NYG917538 OIC917518:OIC917538 M983057:M983077 EG983054:EG983074 OC983054:OC983074 XY983054:XY983074 AHU983054:AHU983074 ARQ983054:ARQ983074 BBM983054:BBM983074 BLI983054:BLI983074 BVE983054:BVE983074 CFA983054:CFA983074 COW983054:COW983074 CYS983054:CYS983074 DIO983054:DIO983074 DSK983054:DSK983074 ECG983054:ECG983074 EMC983054:EMC983074 EVY983054:EVY983074 FFU983054:FFU983074 FPQ983054:FPQ983074 FZM983054:FZM983074 GJI983054:GJI983074 GTE983054:GTE983074 HDA983054:HDA983074 HMW983054:HMW983074 HWS983054:HWS983074 IGO983054:IGO983074 IQK983054:IQK983074 JAG983054:JAG983074 JKC983054:JKC983074 JTY983054:JTY983074 KDU983054:KDU983074 KNQ983054:KNQ983074 KXM983054:KXM983074 LHI983054:LHI983074 LRE983054:LRE983074 MBA983054:MBA983074 MKW983054:MKW983074 MUS983054:MUS983074 NEO983054:NEO983074 NOK983054:NOK983074 NYG983054:NYG983074 OIC983054:OIC983074 EN9 OJ9 YF9 AIB9 ARX9 BBT9 BLP9 BVL9 CFH9 CPD9 CYZ9 DIV9 DSR9 ECN9 EMJ9 EWF9 FGB9 FPX9 FZT9 GJP9 GTL9 HDH9 HND9 HWZ9 IGV9 IQR9 JAN9 JKJ9 JUF9 KEB9 KNX9 KXT9 LHP9 LRL9 MBH9 MLD9 MUZ9 NEV9 NOR9 NYN9 OIJ9 EN65550 OJ65550 YF65550 AIB65550 ARX65550 BBT65550 BLP65550 BVL65550 CFH65550 CPD65550 CYZ65550 DIV65550 DSR65550 ECN65550 EMJ65550 EWF65550 FGB65550 FPX65550 FZT65550 GJP65550 GTL65550 HDH65550 HND65550 HWZ65550 IGV65550 IQR65550 JAN65550 JKJ65550 JUF65550 KEB65550 KNX65550 KXT65550 LHP65550 LRL65550 MBH65550 MLD65550 MUZ65550 NEV65550 NOR65550 NYN65550 OIJ65550 EN131086 OJ131086 YF131086 AIB131086 ARX131086 BBT131086 BLP131086 BVL131086 CFH131086 CPD131086 CYZ131086 DIV131086 DSR131086 ECN131086 EMJ131086 EWF131086 FGB131086 FPX131086 FZT131086 GJP131086 GTL131086 HDH131086 HND131086 HWZ131086 IGV131086 IQR131086 JAN131086 JKJ131086 JUF131086 KEB131086 KNX131086 KXT131086 LHP131086 LRL131086 MBH131086 MLD131086 MUZ131086 NEV131086 NOR131086 NYN131086 OIJ131086 EN196622 OJ196622 YF196622 AIB196622 ARX196622 BBT196622 BLP196622 BVL196622 CFH196622 CPD196622 CYZ196622 DIV196622 DSR196622 ECN196622 EMJ196622 EWF196622 FGB196622 FPX196622 FZT196622 GJP196622 GTL196622 HDH196622 HND196622 HWZ196622 IGV196622 IQR196622 JAN196622 JKJ196622 JUF196622 KEB196622 KNX196622 KXT196622 LHP196622 LRL196622 MBH196622 MLD196622 MUZ196622 NEV196622 NOR196622 NYN196622 OIJ196622 EN262158 OJ262158 YF262158 AIB262158 ARX262158 BBT262158 BLP262158 BVL262158 CFH262158 CPD262158 CYZ262158 DIV262158 DSR262158 ECN262158 EMJ262158 EWF262158 FGB262158 FPX262158 FZT262158 GJP262158 GTL262158 HDH262158 HND262158 HWZ262158 IGV262158 IQR262158 JAN262158 JKJ262158 JUF262158 KEB262158 KNX262158 KXT262158 LHP262158 LRL262158 MBH262158 MLD262158 MUZ262158 NEV262158 NOR262158 NYN262158 OIJ262158 EN327694 OJ327694 YF327694 AIB327694 ARX327694 BBT327694 BLP327694 BVL327694 CFH327694 CPD327694 CYZ327694 DIV327694 DSR327694 ECN327694 EMJ327694 EWF327694 FGB327694 FPX327694 FZT327694 GJP327694 GTL327694 HDH327694 HND327694 HWZ327694 IGV327694 IQR327694 JAN327694 JKJ327694 JUF327694 KEB327694 KNX327694 KXT327694 LHP327694 LRL327694 MBH327694 MLD327694 MUZ327694 NEV327694 NOR327694 NYN327694 OIJ327694 EN393230 OJ393230 YF393230 AIB393230 ARX393230 BBT393230 BLP393230 BVL393230 CFH393230 CPD393230 CYZ393230 DIV393230 DSR393230 ECN393230 EMJ393230 EWF393230 FGB393230 FPX393230 FZT393230 GJP393230 GTL393230 HDH393230 HND393230 HWZ393230 IGV393230 IQR393230 JAN393230 JKJ393230 JUF393230 KEB393230 KNX393230 KXT393230 LHP393230 LRL393230 MBH393230 MLD393230 MUZ393230 NEV393230 NOR393230 NYN393230 OIJ393230 EN458766 OJ458766 YF458766 AIB458766 ARX458766 BBT458766 BLP458766 BVL458766 CFH458766 CPD458766 CYZ458766 DIV458766 DSR458766 ECN458766 EMJ458766 EWF458766 FGB458766 FPX458766 FZT458766 GJP458766 GTL458766 HDH458766 HND458766 HWZ458766 IGV458766 IQR458766 JAN458766 JKJ458766 JUF458766 KEB458766 KNX458766 KXT458766 LHP458766 LRL458766 MBH458766 MLD458766 MUZ458766 NEV458766 NOR458766 NYN458766 OIJ458766 EN524302 OJ524302 YF524302 AIB524302 ARX524302 BBT524302 BLP524302 BVL524302 CFH524302 CPD524302 CYZ524302 DIV524302 DSR524302 ECN524302 EMJ524302 EWF524302 FGB524302 FPX524302 FZT524302 GJP524302 GTL524302 HDH524302 HND524302 HWZ524302 IGV524302 IQR524302 JAN524302 JKJ524302 JUF524302 KEB524302 KNX524302 KXT524302 LHP524302 LRL524302 MBH524302 MLD524302 MUZ524302 NEV524302 NOR524302 NYN524302 OIJ524302 EN589838 OJ589838 YF589838 AIB589838 ARX589838 BBT589838 BLP589838 BVL589838 CFH589838 CPD589838 CYZ589838 DIV589838 DSR589838 ECN589838 EMJ589838 EWF589838 FGB589838 FPX589838 FZT589838 GJP589838 GTL589838 HDH589838 HND589838 HWZ589838 IGV589838 IQR589838 JAN589838 JKJ589838 JUF589838 KEB589838 KNX589838 KXT589838 LHP589838 LRL589838 MBH589838 MLD589838 MUZ589838 NEV589838 NOR589838 NYN589838 OIJ589838 EN655374 OJ655374 YF655374 AIB655374 ARX655374 BBT655374 BLP655374 BVL655374 CFH655374 CPD655374 CYZ655374 DIV655374 DSR655374 ECN655374 EMJ655374 EWF655374 FGB655374 FPX655374 FZT655374 GJP655374 GTL655374 HDH655374 HND655374 HWZ655374 IGV655374 IQR655374 JAN655374 JKJ655374 JUF655374 KEB655374 KNX655374 KXT655374 LHP655374 LRL655374 MBH655374 MLD655374 MUZ655374 NEV655374 NOR655374 NYN655374 OIJ655374 EN720910 OJ720910 YF720910 AIB720910 ARX720910 BBT720910 BLP720910 BVL720910 CFH720910 CPD720910 CYZ720910 DIV720910 DSR720910 ECN720910 EMJ720910 EWF720910 FGB720910 FPX720910 FZT720910 GJP720910 GTL720910 HDH720910 HND720910 HWZ720910 IGV720910 IQR720910 JAN720910 JKJ720910 JUF720910 KEB720910 KNX720910 KXT720910 LHP720910 LRL720910 MBH720910 MLD720910 MUZ720910 NEV720910 NOR720910 NYN720910 OIJ720910 EN786446 OJ786446 YF786446 AIB786446 ARX786446 BBT786446 BLP786446 BVL786446 CFH786446 CPD786446 CYZ786446 DIV786446 DSR786446 ECN786446 EMJ786446 EWF786446 FGB786446 FPX786446 FZT786446 GJP786446 GTL786446 HDH786446 HND786446 HWZ786446 IGV786446 IQR786446 JAN786446 JKJ786446 JUF786446 KEB786446 KNX786446 KXT786446 LHP786446 LRL786446 MBH786446 MLD786446 MUZ786446 NEV786446 NOR786446 NYN786446 OIJ786446 EN851982 OJ851982 YF851982 AIB851982 ARX851982 BBT851982 BLP851982 BVL851982 CFH851982 CPD851982 CYZ851982 DIV851982 DSR851982 ECN851982 EMJ851982 EWF851982 FGB851982 FPX851982 FZT851982 GJP851982 GTL851982 HDH851982 HND851982 HWZ851982 IGV851982 IQR851982 JAN851982 JKJ851982 JUF851982 KEB851982 KNX851982 KXT851982 LHP851982 LRL851982 MBH851982 MLD851982 MUZ851982 NEV851982 NOR851982 NYN851982 OIJ851982 EN917518 OJ917518 YF917518 AIB917518 ARX917518 BBT917518 BLP917518 BVL917518 CFH917518 CPD917518 CYZ917518 DIV917518 DSR917518 ECN917518 EMJ917518 EWF917518 FGB917518 FPX917518 FZT917518 GJP917518 GTL917518 HDH917518 HND917518 HWZ917518 IGV917518 IQR917518 JAN917518 JKJ917518 JUF917518 KEB917518 KNX917518 KXT917518 LHP917518 LRL917518 MBH917518 MLD917518 MUZ917518 NEV917518 NOR917518 NYN917518 OIJ917518 EN983054 OJ983054 YF983054 AIB983054 ARX983054 BBT983054 BLP983054 BVL983054 CFH983054 CPD983054 CYZ983054 DIV983054 DSR983054 ECN983054 EMJ983054 EWF983054 FGB983054 FPX983054 FZT983054 GJP983054 GTL983054 HDH983054 HND983054 HWZ983054 IGV983054 IQR983054 JAN983054 JKJ983054 JUF983054 KEB983054 KNX983054 KXT983054 LHP983054 LRL983054 MBH983054 MLD983054 MUZ983054 NEV983054 NOR983054 NYN983054 OIJ983054 Q29:Q43 M10:M25 E47:F48 M29:M43 Q10:Q25">
      <formula1>$AK$11:$AK$12</formula1>
    </dataValidation>
    <dataValidation type="list" allowBlank="1" showInputMessage="1" showErrorMessage="1" prompt="４種は、標準のみです。_x000a_" sqref="EN10:EN27 OJ10:OJ27 YF10:YF27 AIB10:AIB27 ARX10:ARX27 BBT10:BBT27 BLP10:BLP27 BVL10:BVL27 CFH10:CFH27 CPD10:CPD27 CYZ10:CYZ27 DIV10:DIV27 DSR10:DSR27 ECN10:ECN27 EMJ10:EMJ27 EWF10:EWF27 FGB10:FGB27 FPX10:FPX27 FZT10:FZT27 GJP10:GJP27 GTL10:GTL27 HDH10:HDH27 HND10:HND27 HWZ10:HWZ27 IGV10:IGV27 IQR10:IQR27 JAN10:JAN27 JKJ10:JKJ27 JUF10:JUF27 KEB10:KEB27 KNX10:KNX27 KXT10:KXT27 LHP10:LHP27 LRL10:LRL27 MBH10:MBH27 MLD10:MLD27 MUZ10:MUZ27 NEV10:NEV27 NOR10:NOR27 NYN10:NYN27 OIJ10:OIJ27 EN65551:EN65568 OJ65551:OJ65568 YF65551:YF65568 AIB65551:AIB65568 ARX65551:ARX65568 BBT65551:BBT65568 BLP65551:BLP65568 BVL65551:BVL65568 CFH65551:CFH65568 CPD65551:CPD65568 CYZ65551:CYZ65568 DIV65551:DIV65568 DSR65551:DSR65568 ECN65551:ECN65568 EMJ65551:EMJ65568 EWF65551:EWF65568 FGB65551:FGB65568 FPX65551:FPX65568 FZT65551:FZT65568 GJP65551:GJP65568 GTL65551:GTL65568 HDH65551:HDH65568 HND65551:HND65568 HWZ65551:HWZ65568 IGV65551:IGV65568 IQR65551:IQR65568 JAN65551:JAN65568 JKJ65551:JKJ65568 JUF65551:JUF65568 KEB65551:KEB65568 KNX65551:KNX65568 KXT65551:KXT65568 LHP65551:LHP65568 LRL65551:LRL65568 MBH65551:MBH65568 MLD65551:MLD65568 MUZ65551:MUZ65568 NEV65551:NEV65568 NOR65551:NOR65568 NYN65551:NYN65568 OIJ65551:OIJ65568 EN131087:EN131104 OJ131087:OJ131104 YF131087:YF131104 AIB131087:AIB131104 ARX131087:ARX131104 BBT131087:BBT131104 BLP131087:BLP131104 BVL131087:BVL131104 CFH131087:CFH131104 CPD131087:CPD131104 CYZ131087:CYZ131104 DIV131087:DIV131104 DSR131087:DSR131104 ECN131087:ECN131104 EMJ131087:EMJ131104 EWF131087:EWF131104 FGB131087:FGB131104 FPX131087:FPX131104 FZT131087:FZT131104 GJP131087:GJP131104 GTL131087:GTL131104 HDH131087:HDH131104 HND131087:HND131104 HWZ131087:HWZ131104 IGV131087:IGV131104 IQR131087:IQR131104 JAN131087:JAN131104 JKJ131087:JKJ131104 JUF131087:JUF131104 KEB131087:KEB131104 KNX131087:KNX131104 KXT131087:KXT131104 LHP131087:LHP131104 LRL131087:LRL131104 MBH131087:MBH131104 MLD131087:MLD131104 MUZ131087:MUZ131104 NEV131087:NEV131104 NOR131087:NOR131104 NYN131087:NYN131104 OIJ131087:OIJ131104 EN196623:EN196640 OJ196623:OJ196640 YF196623:YF196640 AIB196623:AIB196640 ARX196623:ARX196640 BBT196623:BBT196640 BLP196623:BLP196640 BVL196623:BVL196640 CFH196623:CFH196640 CPD196623:CPD196640 CYZ196623:CYZ196640 DIV196623:DIV196640 DSR196623:DSR196640 ECN196623:ECN196640 EMJ196623:EMJ196640 EWF196623:EWF196640 FGB196623:FGB196640 FPX196623:FPX196640 FZT196623:FZT196640 GJP196623:GJP196640 GTL196623:GTL196640 HDH196623:HDH196640 HND196623:HND196640 HWZ196623:HWZ196640 IGV196623:IGV196640 IQR196623:IQR196640 JAN196623:JAN196640 JKJ196623:JKJ196640 JUF196623:JUF196640 KEB196623:KEB196640 KNX196623:KNX196640 KXT196623:KXT196640 LHP196623:LHP196640 LRL196623:LRL196640 MBH196623:MBH196640 MLD196623:MLD196640 MUZ196623:MUZ196640 NEV196623:NEV196640 NOR196623:NOR196640 NYN196623:NYN196640 OIJ196623:OIJ196640 EN262159:EN262176 OJ262159:OJ262176 YF262159:YF262176 AIB262159:AIB262176 ARX262159:ARX262176 BBT262159:BBT262176 BLP262159:BLP262176 BVL262159:BVL262176 CFH262159:CFH262176 CPD262159:CPD262176 CYZ262159:CYZ262176 DIV262159:DIV262176 DSR262159:DSR262176 ECN262159:ECN262176 EMJ262159:EMJ262176 EWF262159:EWF262176 FGB262159:FGB262176 FPX262159:FPX262176 FZT262159:FZT262176 GJP262159:GJP262176 GTL262159:GTL262176 HDH262159:HDH262176 HND262159:HND262176 HWZ262159:HWZ262176 IGV262159:IGV262176 IQR262159:IQR262176 JAN262159:JAN262176 JKJ262159:JKJ262176 JUF262159:JUF262176 KEB262159:KEB262176 KNX262159:KNX262176 KXT262159:KXT262176 LHP262159:LHP262176 LRL262159:LRL262176 MBH262159:MBH262176 MLD262159:MLD262176 MUZ262159:MUZ262176 NEV262159:NEV262176 NOR262159:NOR262176 NYN262159:NYN262176 OIJ262159:OIJ262176 EN327695:EN327712 OJ327695:OJ327712 YF327695:YF327712 AIB327695:AIB327712 ARX327695:ARX327712 BBT327695:BBT327712 BLP327695:BLP327712 BVL327695:BVL327712 CFH327695:CFH327712 CPD327695:CPD327712 CYZ327695:CYZ327712 DIV327695:DIV327712 DSR327695:DSR327712 ECN327695:ECN327712 EMJ327695:EMJ327712 EWF327695:EWF327712 FGB327695:FGB327712 FPX327695:FPX327712 FZT327695:FZT327712 GJP327695:GJP327712 GTL327695:GTL327712 HDH327695:HDH327712 HND327695:HND327712 HWZ327695:HWZ327712 IGV327695:IGV327712 IQR327695:IQR327712 JAN327695:JAN327712 JKJ327695:JKJ327712 JUF327695:JUF327712 KEB327695:KEB327712 KNX327695:KNX327712 KXT327695:KXT327712 LHP327695:LHP327712 LRL327695:LRL327712 MBH327695:MBH327712 MLD327695:MLD327712 MUZ327695:MUZ327712 NEV327695:NEV327712 NOR327695:NOR327712 NYN327695:NYN327712 OIJ327695:OIJ327712 EN393231:EN393248 OJ393231:OJ393248 YF393231:YF393248 AIB393231:AIB393248 ARX393231:ARX393248 BBT393231:BBT393248 BLP393231:BLP393248 BVL393231:BVL393248 CFH393231:CFH393248 CPD393231:CPD393248 CYZ393231:CYZ393248 DIV393231:DIV393248 DSR393231:DSR393248 ECN393231:ECN393248 EMJ393231:EMJ393248 EWF393231:EWF393248 FGB393231:FGB393248 FPX393231:FPX393248 FZT393231:FZT393248 GJP393231:GJP393248 GTL393231:GTL393248 HDH393231:HDH393248 HND393231:HND393248 HWZ393231:HWZ393248 IGV393231:IGV393248 IQR393231:IQR393248 JAN393231:JAN393248 JKJ393231:JKJ393248 JUF393231:JUF393248 KEB393231:KEB393248 KNX393231:KNX393248 KXT393231:KXT393248 LHP393231:LHP393248 LRL393231:LRL393248 MBH393231:MBH393248 MLD393231:MLD393248 MUZ393231:MUZ393248 NEV393231:NEV393248 NOR393231:NOR393248 NYN393231:NYN393248 OIJ393231:OIJ393248 EN458767:EN458784 OJ458767:OJ458784 YF458767:YF458784 AIB458767:AIB458784 ARX458767:ARX458784 BBT458767:BBT458784 BLP458767:BLP458784 BVL458767:BVL458784 CFH458767:CFH458784 CPD458767:CPD458784 CYZ458767:CYZ458784 DIV458767:DIV458784 DSR458767:DSR458784 ECN458767:ECN458784 EMJ458767:EMJ458784 EWF458767:EWF458784 FGB458767:FGB458784 FPX458767:FPX458784 FZT458767:FZT458784 GJP458767:GJP458784 GTL458767:GTL458784 HDH458767:HDH458784 HND458767:HND458784 HWZ458767:HWZ458784 IGV458767:IGV458784 IQR458767:IQR458784 JAN458767:JAN458784 JKJ458767:JKJ458784 JUF458767:JUF458784 KEB458767:KEB458784 KNX458767:KNX458784 KXT458767:KXT458784 LHP458767:LHP458784 LRL458767:LRL458784 MBH458767:MBH458784 MLD458767:MLD458784 MUZ458767:MUZ458784 NEV458767:NEV458784 NOR458767:NOR458784 NYN458767:NYN458784 OIJ458767:OIJ458784 EN524303:EN524320 OJ524303:OJ524320 YF524303:YF524320 AIB524303:AIB524320 ARX524303:ARX524320 BBT524303:BBT524320 BLP524303:BLP524320 BVL524303:BVL524320 CFH524303:CFH524320 CPD524303:CPD524320 CYZ524303:CYZ524320 DIV524303:DIV524320 DSR524303:DSR524320 ECN524303:ECN524320 EMJ524303:EMJ524320 EWF524303:EWF524320 FGB524303:FGB524320 FPX524303:FPX524320 FZT524303:FZT524320 GJP524303:GJP524320 GTL524303:GTL524320 HDH524303:HDH524320 HND524303:HND524320 HWZ524303:HWZ524320 IGV524303:IGV524320 IQR524303:IQR524320 JAN524303:JAN524320 JKJ524303:JKJ524320 JUF524303:JUF524320 KEB524303:KEB524320 KNX524303:KNX524320 KXT524303:KXT524320 LHP524303:LHP524320 LRL524303:LRL524320 MBH524303:MBH524320 MLD524303:MLD524320 MUZ524303:MUZ524320 NEV524303:NEV524320 NOR524303:NOR524320 NYN524303:NYN524320 OIJ524303:OIJ524320 EN589839:EN589856 OJ589839:OJ589856 YF589839:YF589856 AIB589839:AIB589856 ARX589839:ARX589856 BBT589839:BBT589856 BLP589839:BLP589856 BVL589839:BVL589856 CFH589839:CFH589856 CPD589839:CPD589856 CYZ589839:CYZ589856 DIV589839:DIV589856 DSR589839:DSR589856 ECN589839:ECN589856 EMJ589839:EMJ589856 EWF589839:EWF589856 FGB589839:FGB589856 FPX589839:FPX589856 FZT589839:FZT589856 GJP589839:GJP589856 GTL589839:GTL589856 HDH589839:HDH589856 HND589839:HND589856 HWZ589839:HWZ589856 IGV589839:IGV589856 IQR589839:IQR589856 JAN589839:JAN589856 JKJ589839:JKJ589856 JUF589839:JUF589856 KEB589839:KEB589856 KNX589839:KNX589856 KXT589839:KXT589856 LHP589839:LHP589856 LRL589839:LRL589856 MBH589839:MBH589856 MLD589839:MLD589856 MUZ589839:MUZ589856 NEV589839:NEV589856 NOR589839:NOR589856 NYN589839:NYN589856 OIJ589839:OIJ589856 EN655375:EN655392 OJ655375:OJ655392 YF655375:YF655392 AIB655375:AIB655392 ARX655375:ARX655392 BBT655375:BBT655392 BLP655375:BLP655392 BVL655375:BVL655392 CFH655375:CFH655392 CPD655375:CPD655392 CYZ655375:CYZ655392 DIV655375:DIV655392 DSR655375:DSR655392 ECN655375:ECN655392 EMJ655375:EMJ655392 EWF655375:EWF655392 FGB655375:FGB655392 FPX655375:FPX655392 FZT655375:FZT655392 GJP655375:GJP655392 GTL655375:GTL655392 HDH655375:HDH655392 HND655375:HND655392 HWZ655375:HWZ655392 IGV655375:IGV655392 IQR655375:IQR655392 JAN655375:JAN655392 JKJ655375:JKJ655392 JUF655375:JUF655392 KEB655375:KEB655392 KNX655375:KNX655392 KXT655375:KXT655392 LHP655375:LHP655392 LRL655375:LRL655392 MBH655375:MBH655392 MLD655375:MLD655392 MUZ655375:MUZ655392 NEV655375:NEV655392 NOR655375:NOR655392 NYN655375:NYN655392 OIJ655375:OIJ655392 EN720911:EN720928 OJ720911:OJ720928 YF720911:YF720928 AIB720911:AIB720928 ARX720911:ARX720928 BBT720911:BBT720928 BLP720911:BLP720928 BVL720911:BVL720928 CFH720911:CFH720928 CPD720911:CPD720928 CYZ720911:CYZ720928 DIV720911:DIV720928 DSR720911:DSR720928 ECN720911:ECN720928 EMJ720911:EMJ720928 EWF720911:EWF720928 FGB720911:FGB720928 FPX720911:FPX720928 FZT720911:FZT720928 GJP720911:GJP720928 GTL720911:GTL720928 HDH720911:HDH720928 HND720911:HND720928 HWZ720911:HWZ720928 IGV720911:IGV720928 IQR720911:IQR720928 JAN720911:JAN720928 JKJ720911:JKJ720928 JUF720911:JUF720928 KEB720911:KEB720928 KNX720911:KNX720928 KXT720911:KXT720928 LHP720911:LHP720928 LRL720911:LRL720928 MBH720911:MBH720928 MLD720911:MLD720928 MUZ720911:MUZ720928 NEV720911:NEV720928 NOR720911:NOR720928 NYN720911:NYN720928 OIJ720911:OIJ720928 EN786447:EN786464 OJ786447:OJ786464 YF786447:YF786464 AIB786447:AIB786464 ARX786447:ARX786464 BBT786447:BBT786464 BLP786447:BLP786464 BVL786447:BVL786464 CFH786447:CFH786464 CPD786447:CPD786464 CYZ786447:CYZ786464 DIV786447:DIV786464 DSR786447:DSR786464 ECN786447:ECN786464 EMJ786447:EMJ786464 EWF786447:EWF786464 FGB786447:FGB786464 FPX786447:FPX786464 FZT786447:FZT786464 GJP786447:GJP786464 GTL786447:GTL786464 HDH786447:HDH786464 HND786447:HND786464 HWZ786447:HWZ786464 IGV786447:IGV786464 IQR786447:IQR786464 JAN786447:JAN786464 JKJ786447:JKJ786464 JUF786447:JUF786464 KEB786447:KEB786464 KNX786447:KNX786464 KXT786447:KXT786464 LHP786447:LHP786464 LRL786447:LRL786464 MBH786447:MBH786464 MLD786447:MLD786464 MUZ786447:MUZ786464 NEV786447:NEV786464 NOR786447:NOR786464 NYN786447:NYN786464 OIJ786447:OIJ786464 EN851983:EN852000 OJ851983:OJ852000 YF851983:YF852000 AIB851983:AIB852000 ARX851983:ARX852000 BBT851983:BBT852000 BLP851983:BLP852000 BVL851983:BVL852000 CFH851983:CFH852000 CPD851983:CPD852000 CYZ851983:CYZ852000 DIV851983:DIV852000 DSR851983:DSR852000 ECN851983:ECN852000 EMJ851983:EMJ852000 EWF851983:EWF852000 FGB851983:FGB852000 FPX851983:FPX852000 FZT851983:FZT852000 GJP851983:GJP852000 GTL851983:GTL852000 HDH851983:HDH852000 HND851983:HND852000 HWZ851983:HWZ852000 IGV851983:IGV852000 IQR851983:IQR852000 JAN851983:JAN852000 JKJ851983:JKJ852000 JUF851983:JUF852000 KEB851983:KEB852000 KNX851983:KNX852000 KXT851983:KXT852000 LHP851983:LHP852000 LRL851983:LRL852000 MBH851983:MBH852000 MLD851983:MLD852000 MUZ851983:MUZ852000 NEV851983:NEV852000 NOR851983:NOR852000 NYN851983:NYN852000 OIJ851983:OIJ852000 EN917519:EN917536 OJ917519:OJ917536 YF917519:YF917536 AIB917519:AIB917536 ARX917519:ARX917536 BBT917519:BBT917536 BLP917519:BLP917536 BVL917519:BVL917536 CFH917519:CFH917536 CPD917519:CPD917536 CYZ917519:CYZ917536 DIV917519:DIV917536 DSR917519:DSR917536 ECN917519:ECN917536 EMJ917519:EMJ917536 EWF917519:EWF917536 FGB917519:FGB917536 FPX917519:FPX917536 FZT917519:FZT917536 GJP917519:GJP917536 GTL917519:GTL917536 HDH917519:HDH917536 HND917519:HND917536 HWZ917519:HWZ917536 IGV917519:IGV917536 IQR917519:IQR917536 JAN917519:JAN917536 JKJ917519:JKJ917536 JUF917519:JUF917536 KEB917519:KEB917536 KNX917519:KNX917536 KXT917519:KXT917536 LHP917519:LHP917536 LRL917519:LRL917536 MBH917519:MBH917536 MLD917519:MLD917536 MUZ917519:MUZ917536 NEV917519:NEV917536 NOR917519:NOR917536 NYN917519:NYN917536 OIJ917519:OIJ917536 EN983055:EN983072 OJ983055:OJ983072 YF983055:YF983072 AIB983055:AIB983072 ARX983055:ARX983072 BBT983055:BBT983072 BLP983055:BLP983072 BVL983055:BVL983072 CFH983055:CFH983072 CPD983055:CPD983072 CYZ983055:CYZ983072 DIV983055:DIV983072 DSR983055:DSR983072 ECN983055:ECN983072 EMJ983055:EMJ983072 EWF983055:EWF983072 FGB983055:FGB983072 FPX983055:FPX983072 FZT983055:FZT983072 GJP983055:GJP983072 GTL983055:GTL983072 HDH983055:HDH983072 HND983055:HND983072 HWZ983055:HWZ983072 IGV983055:IGV983072 IQR983055:IQR983072 JAN983055:JAN983072 JKJ983055:JKJ983072 JUF983055:JUF983072 KEB983055:KEB983072 KNX983055:KNX983072 KXT983055:KXT983072 LHP983055:LHP983072 LRL983055:LRL983072 MBH983055:MBH983072 MLD983055:MLD983072 MUZ983055:MUZ983072 NEV983055:NEV983072 NOR983055:NOR983072 NYN983055:NYN983072 OIJ983055:OIJ983072">
      <formula1>$AK$11:$AK$12</formula1>
    </dataValidation>
    <dataValidation type="list" allowBlank="1" showInputMessage="1" showErrorMessage="1" sqref="DT4 NP4 XL4 AHH4 ARD4 BAZ4 BKV4 BUR4 CEN4 COJ4 CYF4 DIB4 DRX4 EBT4 ELP4 EVL4 FFH4 FPD4 FYZ4 GIV4 GSR4 HCN4 HMJ4 HWF4 IGB4 IPX4 IZT4 JJP4 JTL4 KDH4 KND4 KWZ4 LGV4 LQR4 MAN4 MKJ4 MUF4 NEB4 NNX4 NXT4 OHP4 E65548:F65548 DT65544 NP65544 XL65544 AHH65544 ARD65544 BAZ65544 BKV65544 BUR65544 CEN65544 COJ65544 CYF65544 DIB65544 DRX65544 EBT65544 ELP65544 EVL65544 FFH65544 FPD65544 FYZ65544 GIV65544 GSR65544 HCN65544 HMJ65544 HWF65544 IGB65544 IPX65544 IZT65544 JJP65544 JTL65544 KDH65544 KND65544 KWZ65544 LGV65544 LQR65544 MAN65544 MKJ65544 MUF65544 NEB65544 NNX65544 NXT65544 OHP65544 E131084:F131084 DT131080 NP131080 XL131080 AHH131080 ARD131080 BAZ131080 BKV131080 BUR131080 CEN131080 COJ131080 CYF131080 DIB131080 DRX131080 EBT131080 ELP131080 EVL131080 FFH131080 FPD131080 FYZ131080 GIV131080 GSR131080 HCN131080 HMJ131080 HWF131080 IGB131080 IPX131080 IZT131080 JJP131080 JTL131080 KDH131080 KND131080 KWZ131080 LGV131080 LQR131080 MAN131080 MKJ131080 MUF131080 NEB131080 NNX131080 NXT131080 OHP131080 E196620:F196620 DT196616 NP196616 XL196616 AHH196616 ARD196616 BAZ196616 BKV196616 BUR196616 CEN196616 COJ196616 CYF196616 DIB196616 DRX196616 EBT196616 ELP196616 EVL196616 FFH196616 FPD196616 FYZ196616 GIV196616 GSR196616 HCN196616 HMJ196616 HWF196616 IGB196616 IPX196616 IZT196616 JJP196616 JTL196616 KDH196616 KND196616 KWZ196616 LGV196616 LQR196616 MAN196616 MKJ196616 MUF196616 NEB196616 NNX196616 NXT196616 OHP196616 E262156:F262156 DT262152 NP262152 XL262152 AHH262152 ARD262152 BAZ262152 BKV262152 BUR262152 CEN262152 COJ262152 CYF262152 DIB262152 DRX262152 EBT262152 ELP262152 EVL262152 FFH262152 FPD262152 FYZ262152 GIV262152 GSR262152 HCN262152 HMJ262152 HWF262152 IGB262152 IPX262152 IZT262152 JJP262152 JTL262152 KDH262152 KND262152 KWZ262152 LGV262152 LQR262152 MAN262152 MKJ262152 MUF262152 NEB262152 NNX262152 NXT262152 OHP262152 E327692:F327692 DT327688 NP327688 XL327688 AHH327688 ARD327688 BAZ327688 BKV327688 BUR327688 CEN327688 COJ327688 CYF327688 DIB327688 DRX327688 EBT327688 ELP327688 EVL327688 FFH327688 FPD327688 FYZ327688 GIV327688 GSR327688 HCN327688 HMJ327688 HWF327688 IGB327688 IPX327688 IZT327688 JJP327688 JTL327688 KDH327688 KND327688 KWZ327688 LGV327688 LQR327688 MAN327688 MKJ327688 MUF327688 NEB327688 NNX327688 NXT327688 OHP327688 E393228:F393228 DT393224 NP393224 XL393224 AHH393224 ARD393224 BAZ393224 BKV393224 BUR393224 CEN393224 COJ393224 CYF393224 DIB393224 DRX393224 EBT393224 ELP393224 EVL393224 FFH393224 FPD393224 FYZ393224 GIV393224 GSR393224 HCN393224 HMJ393224 HWF393224 IGB393224 IPX393224 IZT393224 JJP393224 JTL393224 KDH393224 KND393224 KWZ393224 LGV393224 LQR393224 MAN393224 MKJ393224 MUF393224 NEB393224 NNX393224 NXT393224 OHP393224 E458764:F458764 DT458760 NP458760 XL458760 AHH458760 ARD458760 BAZ458760 BKV458760 BUR458760 CEN458760 COJ458760 CYF458760 DIB458760 DRX458760 EBT458760 ELP458760 EVL458760 FFH458760 FPD458760 FYZ458760 GIV458760 GSR458760 HCN458760 HMJ458760 HWF458760 IGB458760 IPX458760 IZT458760 JJP458760 JTL458760 KDH458760 KND458760 KWZ458760 LGV458760 LQR458760 MAN458760 MKJ458760 MUF458760 NEB458760 NNX458760 NXT458760 OHP458760 E524300:F524300 DT524296 NP524296 XL524296 AHH524296 ARD524296 BAZ524296 BKV524296 BUR524296 CEN524296 COJ524296 CYF524296 DIB524296 DRX524296 EBT524296 ELP524296 EVL524296 FFH524296 FPD524296 FYZ524296 GIV524296 GSR524296 HCN524296 HMJ524296 HWF524296 IGB524296 IPX524296 IZT524296 JJP524296 JTL524296 KDH524296 KND524296 KWZ524296 LGV524296 LQR524296 MAN524296 MKJ524296 MUF524296 NEB524296 NNX524296 NXT524296 OHP524296 E589836:F589836 DT589832 NP589832 XL589832 AHH589832 ARD589832 BAZ589832 BKV589832 BUR589832 CEN589832 COJ589832 CYF589832 DIB589832 DRX589832 EBT589832 ELP589832 EVL589832 FFH589832 FPD589832 FYZ589832 GIV589832 GSR589832 HCN589832 HMJ589832 HWF589832 IGB589832 IPX589832 IZT589832 JJP589832 JTL589832 KDH589832 KND589832 KWZ589832 LGV589832 LQR589832 MAN589832 MKJ589832 MUF589832 NEB589832 NNX589832 NXT589832 OHP589832 E655372:F655372 DT655368 NP655368 XL655368 AHH655368 ARD655368 BAZ655368 BKV655368 BUR655368 CEN655368 COJ655368 CYF655368 DIB655368 DRX655368 EBT655368 ELP655368 EVL655368 FFH655368 FPD655368 FYZ655368 GIV655368 GSR655368 HCN655368 HMJ655368 HWF655368 IGB655368 IPX655368 IZT655368 JJP655368 JTL655368 KDH655368 KND655368 KWZ655368 LGV655368 LQR655368 MAN655368 MKJ655368 MUF655368 NEB655368 NNX655368 NXT655368 OHP655368 E720908:F720908 DT720904 NP720904 XL720904 AHH720904 ARD720904 BAZ720904 BKV720904 BUR720904 CEN720904 COJ720904 CYF720904 DIB720904 DRX720904 EBT720904 ELP720904 EVL720904 FFH720904 FPD720904 FYZ720904 GIV720904 GSR720904 HCN720904 HMJ720904 HWF720904 IGB720904 IPX720904 IZT720904 JJP720904 JTL720904 KDH720904 KND720904 KWZ720904 LGV720904 LQR720904 MAN720904 MKJ720904 MUF720904 NEB720904 NNX720904 NXT720904 OHP720904 E786444:F786444 DT786440 NP786440 XL786440 AHH786440 ARD786440 BAZ786440 BKV786440 BUR786440 CEN786440 COJ786440 CYF786440 DIB786440 DRX786440 EBT786440 ELP786440 EVL786440 FFH786440 FPD786440 FYZ786440 GIV786440 GSR786440 HCN786440 HMJ786440 HWF786440 IGB786440 IPX786440 IZT786440 JJP786440 JTL786440 KDH786440 KND786440 KWZ786440 LGV786440 LQR786440 MAN786440 MKJ786440 MUF786440 NEB786440 NNX786440 NXT786440 OHP786440 E851980:F851980 DT851976 NP851976 XL851976 AHH851976 ARD851976 BAZ851976 BKV851976 BUR851976 CEN851976 COJ851976 CYF851976 DIB851976 DRX851976 EBT851976 ELP851976 EVL851976 FFH851976 FPD851976 FYZ851976 GIV851976 GSR851976 HCN851976 HMJ851976 HWF851976 IGB851976 IPX851976 IZT851976 JJP851976 JTL851976 KDH851976 KND851976 KWZ851976 LGV851976 LQR851976 MAN851976 MKJ851976 MUF851976 NEB851976 NNX851976 NXT851976 OHP851976 E917516:F917516 DT917512 NP917512 XL917512 AHH917512 ARD917512 BAZ917512 BKV917512 BUR917512 CEN917512 COJ917512 CYF917512 DIB917512 DRX917512 EBT917512 ELP917512 EVL917512 FFH917512 FPD917512 FYZ917512 GIV917512 GSR917512 HCN917512 HMJ917512 HWF917512 IGB917512 IPX917512 IZT917512 JJP917512 JTL917512 KDH917512 KND917512 KWZ917512 LGV917512 LQR917512 MAN917512 MKJ917512 MUF917512 NEB917512 NNX917512 NXT917512 OHP917512 E983052:F983052 DT983048 NP983048 XL983048 AHH983048 ARD983048 BAZ983048 BKV983048 BUR983048 CEN983048 COJ983048 CYF983048 DIB983048 DRX983048 EBT983048 ELP983048 EVL983048 FFH983048 FPD983048 FYZ983048 GIV983048 GSR983048 HCN983048 HMJ983048 HWF983048 IGB983048 IPX983048 IZT983048 JJP983048 JTL983048 KDH983048 KND983048 KWZ983048 LGV983048 LQR983048 MAN983048 MKJ983048 MUF983048 NEB983048 NNX983048 NXT983048 OHP983048">
      <formula1>$AC$10:$AC$20</formula1>
    </dataValidation>
    <dataValidation type="list" allowBlank="1" showInputMessage="1" showErrorMessage="1" sqref="DT5 NP5 XL5 AHH5 ARD5 BAZ5 BKV5 BUR5 CEN5 COJ5 CYF5 DIB5 DRX5 EBT5 ELP5 EVL5 FFH5 FPD5 FYZ5 GIV5 GSR5 HCN5 HMJ5 HWF5 IGB5 IPX5 IZT5 JJP5 JTL5 KDH5 KND5 KWZ5 LGV5 LQR5 MAN5 MKJ5 MUF5 NEB5 NNX5 NXT5 OHP5 E65549:F65549 DT65545 NP65545 XL65545 AHH65545 ARD65545 BAZ65545 BKV65545 BUR65545 CEN65545 COJ65545 CYF65545 DIB65545 DRX65545 EBT65545 ELP65545 EVL65545 FFH65545 FPD65545 FYZ65545 GIV65545 GSR65545 HCN65545 HMJ65545 HWF65545 IGB65545 IPX65545 IZT65545 JJP65545 JTL65545 KDH65545 KND65545 KWZ65545 LGV65545 LQR65545 MAN65545 MKJ65545 MUF65545 NEB65545 NNX65545 NXT65545 OHP65545 E131085:F131085 DT131081 NP131081 XL131081 AHH131081 ARD131081 BAZ131081 BKV131081 BUR131081 CEN131081 COJ131081 CYF131081 DIB131081 DRX131081 EBT131081 ELP131081 EVL131081 FFH131081 FPD131081 FYZ131081 GIV131081 GSR131081 HCN131081 HMJ131081 HWF131081 IGB131081 IPX131081 IZT131081 JJP131081 JTL131081 KDH131081 KND131081 KWZ131081 LGV131081 LQR131081 MAN131081 MKJ131081 MUF131081 NEB131081 NNX131081 NXT131081 OHP131081 E196621:F196621 DT196617 NP196617 XL196617 AHH196617 ARD196617 BAZ196617 BKV196617 BUR196617 CEN196617 COJ196617 CYF196617 DIB196617 DRX196617 EBT196617 ELP196617 EVL196617 FFH196617 FPD196617 FYZ196617 GIV196617 GSR196617 HCN196617 HMJ196617 HWF196617 IGB196617 IPX196617 IZT196617 JJP196617 JTL196617 KDH196617 KND196617 KWZ196617 LGV196617 LQR196617 MAN196617 MKJ196617 MUF196617 NEB196617 NNX196617 NXT196617 OHP196617 E262157:F262157 DT262153 NP262153 XL262153 AHH262153 ARD262153 BAZ262153 BKV262153 BUR262153 CEN262153 COJ262153 CYF262153 DIB262153 DRX262153 EBT262153 ELP262153 EVL262153 FFH262153 FPD262153 FYZ262153 GIV262153 GSR262153 HCN262153 HMJ262153 HWF262153 IGB262153 IPX262153 IZT262153 JJP262153 JTL262153 KDH262153 KND262153 KWZ262153 LGV262153 LQR262153 MAN262153 MKJ262153 MUF262153 NEB262153 NNX262153 NXT262153 OHP262153 E327693:F327693 DT327689 NP327689 XL327689 AHH327689 ARD327689 BAZ327689 BKV327689 BUR327689 CEN327689 COJ327689 CYF327689 DIB327689 DRX327689 EBT327689 ELP327689 EVL327689 FFH327689 FPD327689 FYZ327689 GIV327689 GSR327689 HCN327689 HMJ327689 HWF327689 IGB327689 IPX327689 IZT327689 JJP327689 JTL327689 KDH327689 KND327689 KWZ327689 LGV327689 LQR327689 MAN327689 MKJ327689 MUF327689 NEB327689 NNX327689 NXT327689 OHP327689 E393229:F393229 DT393225 NP393225 XL393225 AHH393225 ARD393225 BAZ393225 BKV393225 BUR393225 CEN393225 COJ393225 CYF393225 DIB393225 DRX393225 EBT393225 ELP393225 EVL393225 FFH393225 FPD393225 FYZ393225 GIV393225 GSR393225 HCN393225 HMJ393225 HWF393225 IGB393225 IPX393225 IZT393225 JJP393225 JTL393225 KDH393225 KND393225 KWZ393225 LGV393225 LQR393225 MAN393225 MKJ393225 MUF393225 NEB393225 NNX393225 NXT393225 OHP393225 E458765:F458765 DT458761 NP458761 XL458761 AHH458761 ARD458761 BAZ458761 BKV458761 BUR458761 CEN458761 COJ458761 CYF458761 DIB458761 DRX458761 EBT458761 ELP458761 EVL458761 FFH458761 FPD458761 FYZ458761 GIV458761 GSR458761 HCN458761 HMJ458761 HWF458761 IGB458761 IPX458761 IZT458761 JJP458761 JTL458761 KDH458761 KND458761 KWZ458761 LGV458761 LQR458761 MAN458761 MKJ458761 MUF458761 NEB458761 NNX458761 NXT458761 OHP458761 E524301:F524301 DT524297 NP524297 XL524297 AHH524297 ARD524297 BAZ524297 BKV524297 BUR524297 CEN524297 COJ524297 CYF524297 DIB524297 DRX524297 EBT524297 ELP524297 EVL524297 FFH524297 FPD524297 FYZ524297 GIV524297 GSR524297 HCN524297 HMJ524297 HWF524297 IGB524297 IPX524297 IZT524297 JJP524297 JTL524297 KDH524297 KND524297 KWZ524297 LGV524297 LQR524297 MAN524297 MKJ524297 MUF524297 NEB524297 NNX524297 NXT524297 OHP524297 E589837:F589837 DT589833 NP589833 XL589833 AHH589833 ARD589833 BAZ589833 BKV589833 BUR589833 CEN589833 COJ589833 CYF589833 DIB589833 DRX589833 EBT589833 ELP589833 EVL589833 FFH589833 FPD589833 FYZ589833 GIV589833 GSR589833 HCN589833 HMJ589833 HWF589833 IGB589833 IPX589833 IZT589833 JJP589833 JTL589833 KDH589833 KND589833 KWZ589833 LGV589833 LQR589833 MAN589833 MKJ589833 MUF589833 NEB589833 NNX589833 NXT589833 OHP589833 E655373:F655373 DT655369 NP655369 XL655369 AHH655369 ARD655369 BAZ655369 BKV655369 BUR655369 CEN655369 COJ655369 CYF655369 DIB655369 DRX655369 EBT655369 ELP655369 EVL655369 FFH655369 FPD655369 FYZ655369 GIV655369 GSR655369 HCN655369 HMJ655369 HWF655369 IGB655369 IPX655369 IZT655369 JJP655369 JTL655369 KDH655369 KND655369 KWZ655369 LGV655369 LQR655369 MAN655369 MKJ655369 MUF655369 NEB655369 NNX655369 NXT655369 OHP655369 E720909:F720909 DT720905 NP720905 XL720905 AHH720905 ARD720905 BAZ720905 BKV720905 BUR720905 CEN720905 COJ720905 CYF720905 DIB720905 DRX720905 EBT720905 ELP720905 EVL720905 FFH720905 FPD720905 FYZ720905 GIV720905 GSR720905 HCN720905 HMJ720905 HWF720905 IGB720905 IPX720905 IZT720905 JJP720905 JTL720905 KDH720905 KND720905 KWZ720905 LGV720905 LQR720905 MAN720905 MKJ720905 MUF720905 NEB720905 NNX720905 NXT720905 OHP720905 E786445:F786445 DT786441 NP786441 XL786441 AHH786441 ARD786441 BAZ786441 BKV786441 BUR786441 CEN786441 COJ786441 CYF786441 DIB786441 DRX786441 EBT786441 ELP786441 EVL786441 FFH786441 FPD786441 FYZ786441 GIV786441 GSR786441 HCN786441 HMJ786441 HWF786441 IGB786441 IPX786441 IZT786441 JJP786441 JTL786441 KDH786441 KND786441 KWZ786441 LGV786441 LQR786441 MAN786441 MKJ786441 MUF786441 NEB786441 NNX786441 NXT786441 OHP786441 E851981:F851981 DT851977 NP851977 XL851977 AHH851977 ARD851977 BAZ851977 BKV851977 BUR851977 CEN851977 COJ851977 CYF851977 DIB851977 DRX851977 EBT851977 ELP851977 EVL851977 FFH851977 FPD851977 FYZ851977 GIV851977 GSR851977 HCN851977 HMJ851977 HWF851977 IGB851977 IPX851977 IZT851977 JJP851977 JTL851977 KDH851977 KND851977 KWZ851977 LGV851977 LQR851977 MAN851977 MKJ851977 MUF851977 NEB851977 NNX851977 NXT851977 OHP851977 E917517:F917517 DT917513 NP917513 XL917513 AHH917513 ARD917513 BAZ917513 BKV917513 BUR917513 CEN917513 COJ917513 CYF917513 DIB917513 DRX917513 EBT917513 ELP917513 EVL917513 FFH917513 FPD917513 FYZ917513 GIV917513 GSR917513 HCN917513 HMJ917513 HWF917513 IGB917513 IPX917513 IZT917513 JJP917513 JTL917513 KDH917513 KND917513 KWZ917513 LGV917513 LQR917513 MAN917513 MKJ917513 MUF917513 NEB917513 NNX917513 NXT917513 OHP917513 E983053:F983053 DT983049 NP983049 XL983049 AHH983049 ARD983049 BAZ983049 BKV983049 BUR983049 CEN983049 COJ983049 CYF983049 DIB983049 DRX983049 EBT983049 ELP983049 EVL983049 FFH983049 FPD983049 FYZ983049 GIV983049 GSR983049 HCN983049 HMJ983049 HWF983049 IGB983049 IPX983049 IZT983049 JJP983049 JTL983049 KDH983049 KND983049 KWZ983049 LGV983049 LQR983049 MAN983049 MKJ983049 MUF983049 NEB983049 NNX983049 NXT983049 OHP983049">
      <formula1>$AI$9:$AI$30</formula1>
    </dataValidation>
    <dataValidation type="list" showInputMessage="1" showErrorMessage="1" sqref="DU32:DV32 NQ32:NR32 XM32:XN32 AHI32:AHJ32 ARE32:ARF32 BBA32:BBB32 BKW32:BKX32 BUS32:BUT32 CEO32:CEP32 COK32:COL32 CYG32:CYH32 DIC32:DID32 DRY32:DRZ32 EBU32:EBV32 ELQ32:ELR32 EVM32:EVN32 FFI32:FFJ32 FPE32:FPF32 FZA32:FZB32 GIW32:GIX32 GSS32:GST32 HCO32:HCP32 HMK32:HML32 HWG32:HWH32 IGC32:IGD32 IPY32:IPZ32 IZU32:IZV32 JJQ32:JJR32 JTM32:JTN32 KDI32:KDJ32 KNE32:KNF32 KXA32:KXB32 LGW32:LGX32 LQS32:LQT32 MAO32:MAP32 MKK32:MKL32 MUG32:MUH32 NEC32:NED32 NNY32:NNZ32 NXU32:NXV32 OHQ32:OHR32 DU65573:DV65573 NQ65573:NR65573 XM65573:XN65573 AHI65573:AHJ65573 ARE65573:ARF65573 BBA65573:BBB65573 BKW65573:BKX65573 BUS65573:BUT65573 CEO65573:CEP65573 COK65573:COL65573 CYG65573:CYH65573 DIC65573:DID65573 DRY65573:DRZ65573 EBU65573:EBV65573 ELQ65573:ELR65573 EVM65573:EVN65573 FFI65573:FFJ65573 FPE65573:FPF65573 FZA65573:FZB65573 GIW65573:GIX65573 GSS65573:GST65573 HCO65573:HCP65573 HMK65573:HML65573 HWG65573:HWH65573 IGC65573:IGD65573 IPY65573:IPZ65573 IZU65573:IZV65573 JJQ65573:JJR65573 JTM65573:JTN65573 KDI65573:KDJ65573 KNE65573:KNF65573 KXA65573:KXB65573 LGW65573:LGX65573 LQS65573:LQT65573 MAO65573:MAP65573 MKK65573:MKL65573 MUG65573:MUH65573 NEC65573:NED65573 NNY65573:NNZ65573 NXU65573:NXV65573 OHQ65573:OHR65573 DU131109:DV131109 NQ131109:NR131109 XM131109:XN131109 AHI131109:AHJ131109 ARE131109:ARF131109 BBA131109:BBB131109 BKW131109:BKX131109 BUS131109:BUT131109 CEO131109:CEP131109 COK131109:COL131109 CYG131109:CYH131109 DIC131109:DID131109 DRY131109:DRZ131109 EBU131109:EBV131109 ELQ131109:ELR131109 EVM131109:EVN131109 FFI131109:FFJ131109 FPE131109:FPF131109 FZA131109:FZB131109 GIW131109:GIX131109 GSS131109:GST131109 HCO131109:HCP131109 HMK131109:HML131109 HWG131109:HWH131109 IGC131109:IGD131109 IPY131109:IPZ131109 IZU131109:IZV131109 JJQ131109:JJR131109 JTM131109:JTN131109 KDI131109:KDJ131109 KNE131109:KNF131109 KXA131109:KXB131109 LGW131109:LGX131109 LQS131109:LQT131109 MAO131109:MAP131109 MKK131109:MKL131109 MUG131109:MUH131109 NEC131109:NED131109 NNY131109:NNZ131109 NXU131109:NXV131109 OHQ131109:OHR131109 DU196645:DV196645 NQ196645:NR196645 XM196645:XN196645 AHI196645:AHJ196645 ARE196645:ARF196645 BBA196645:BBB196645 BKW196645:BKX196645 BUS196645:BUT196645 CEO196645:CEP196645 COK196645:COL196645 CYG196645:CYH196645 DIC196645:DID196645 DRY196645:DRZ196645 EBU196645:EBV196645 ELQ196645:ELR196645 EVM196645:EVN196645 FFI196645:FFJ196645 FPE196645:FPF196645 FZA196645:FZB196645 GIW196645:GIX196645 GSS196645:GST196645 HCO196645:HCP196645 HMK196645:HML196645 HWG196645:HWH196645 IGC196645:IGD196645 IPY196645:IPZ196645 IZU196645:IZV196645 JJQ196645:JJR196645 JTM196645:JTN196645 KDI196645:KDJ196645 KNE196645:KNF196645 KXA196645:KXB196645 LGW196645:LGX196645 LQS196645:LQT196645 MAO196645:MAP196645 MKK196645:MKL196645 MUG196645:MUH196645 NEC196645:NED196645 NNY196645:NNZ196645 NXU196645:NXV196645 OHQ196645:OHR196645 DU262181:DV262181 NQ262181:NR262181 XM262181:XN262181 AHI262181:AHJ262181 ARE262181:ARF262181 BBA262181:BBB262181 BKW262181:BKX262181 BUS262181:BUT262181 CEO262181:CEP262181 COK262181:COL262181 CYG262181:CYH262181 DIC262181:DID262181 DRY262181:DRZ262181 EBU262181:EBV262181 ELQ262181:ELR262181 EVM262181:EVN262181 FFI262181:FFJ262181 FPE262181:FPF262181 FZA262181:FZB262181 GIW262181:GIX262181 GSS262181:GST262181 HCO262181:HCP262181 HMK262181:HML262181 HWG262181:HWH262181 IGC262181:IGD262181 IPY262181:IPZ262181 IZU262181:IZV262181 JJQ262181:JJR262181 JTM262181:JTN262181 KDI262181:KDJ262181 KNE262181:KNF262181 KXA262181:KXB262181 LGW262181:LGX262181 LQS262181:LQT262181 MAO262181:MAP262181 MKK262181:MKL262181 MUG262181:MUH262181 NEC262181:NED262181 NNY262181:NNZ262181 NXU262181:NXV262181 OHQ262181:OHR262181 DU327717:DV327717 NQ327717:NR327717 XM327717:XN327717 AHI327717:AHJ327717 ARE327717:ARF327717 BBA327717:BBB327717 BKW327717:BKX327717 BUS327717:BUT327717 CEO327717:CEP327717 COK327717:COL327717 CYG327717:CYH327717 DIC327717:DID327717 DRY327717:DRZ327717 EBU327717:EBV327717 ELQ327717:ELR327717 EVM327717:EVN327717 FFI327717:FFJ327717 FPE327717:FPF327717 FZA327717:FZB327717 GIW327717:GIX327717 GSS327717:GST327717 HCO327717:HCP327717 HMK327717:HML327717 HWG327717:HWH327717 IGC327717:IGD327717 IPY327717:IPZ327717 IZU327717:IZV327717 JJQ327717:JJR327717 JTM327717:JTN327717 KDI327717:KDJ327717 KNE327717:KNF327717 KXA327717:KXB327717 LGW327717:LGX327717 LQS327717:LQT327717 MAO327717:MAP327717 MKK327717:MKL327717 MUG327717:MUH327717 NEC327717:NED327717 NNY327717:NNZ327717 NXU327717:NXV327717 OHQ327717:OHR327717 DU393253:DV393253 NQ393253:NR393253 XM393253:XN393253 AHI393253:AHJ393253 ARE393253:ARF393253 BBA393253:BBB393253 BKW393253:BKX393253 BUS393253:BUT393253 CEO393253:CEP393253 COK393253:COL393253 CYG393253:CYH393253 DIC393253:DID393253 DRY393253:DRZ393253 EBU393253:EBV393253 ELQ393253:ELR393253 EVM393253:EVN393253 FFI393253:FFJ393253 FPE393253:FPF393253 FZA393253:FZB393253 GIW393253:GIX393253 GSS393253:GST393253 HCO393253:HCP393253 HMK393253:HML393253 HWG393253:HWH393253 IGC393253:IGD393253 IPY393253:IPZ393253 IZU393253:IZV393253 JJQ393253:JJR393253 JTM393253:JTN393253 KDI393253:KDJ393253 KNE393253:KNF393253 KXA393253:KXB393253 LGW393253:LGX393253 LQS393253:LQT393253 MAO393253:MAP393253 MKK393253:MKL393253 MUG393253:MUH393253 NEC393253:NED393253 NNY393253:NNZ393253 NXU393253:NXV393253 OHQ393253:OHR393253 DU458789:DV458789 NQ458789:NR458789 XM458789:XN458789 AHI458789:AHJ458789 ARE458789:ARF458789 BBA458789:BBB458789 BKW458789:BKX458789 BUS458789:BUT458789 CEO458789:CEP458789 COK458789:COL458789 CYG458789:CYH458789 DIC458789:DID458789 DRY458789:DRZ458789 EBU458789:EBV458789 ELQ458789:ELR458789 EVM458789:EVN458789 FFI458789:FFJ458789 FPE458789:FPF458789 FZA458789:FZB458789 GIW458789:GIX458789 GSS458789:GST458789 HCO458789:HCP458789 HMK458789:HML458789 HWG458789:HWH458789 IGC458789:IGD458789 IPY458789:IPZ458789 IZU458789:IZV458789 JJQ458789:JJR458789 JTM458789:JTN458789 KDI458789:KDJ458789 KNE458789:KNF458789 KXA458789:KXB458789 LGW458789:LGX458789 LQS458789:LQT458789 MAO458789:MAP458789 MKK458789:MKL458789 MUG458789:MUH458789 NEC458789:NED458789 NNY458789:NNZ458789 NXU458789:NXV458789 OHQ458789:OHR458789 DU524325:DV524325 NQ524325:NR524325 XM524325:XN524325 AHI524325:AHJ524325 ARE524325:ARF524325 BBA524325:BBB524325 BKW524325:BKX524325 BUS524325:BUT524325 CEO524325:CEP524325 COK524325:COL524325 CYG524325:CYH524325 DIC524325:DID524325 DRY524325:DRZ524325 EBU524325:EBV524325 ELQ524325:ELR524325 EVM524325:EVN524325 FFI524325:FFJ524325 FPE524325:FPF524325 FZA524325:FZB524325 GIW524325:GIX524325 GSS524325:GST524325 HCO524325:HCP524325 HMK524325:HML524325 HWG524325:HWH524325 IGC524325:IGD524325 IPY524325:IPZ524325 IZU524325:IZV524325 JJQ524325:JJR524325 JTM524325:JTN524325 KDI524325:KDJ524325 KNE524325:KNF524325 KXA524325:KXB524325 LGW524325:LGX524325 LQS524325:LQT524325 MAO524325:MAP524325 MKK524325:MKL524325 MUG524325:MUH524325 NEC524325:NED524325 NNY524325:NNZ524325 NXU524325:NXV524325 OHQ524325:OHR524325 DU589861:DV589861 NQ589861:NR589861 XM589861:XN589861 AHI589861:AHJ589861 ARE589861:ARF589861 BBA589861:BBB589861 BKW589861:BKX589861 BUS589861:BUT589861 CEO589861:CEP589861 COK589861:COL589861 CYG589861:CYH589861 DIC589861:DID589861 DRY589861:DRZ589861 EBU589861:EBV589861 ELQ589861:ELR589861 EVM589861:EVN589861 FFI589861:FFJ589861 FPE589861:FPF589861 FZA589861:FZB589861 GIW589861:GIX589861 GSS589861:GST589861 HCO589861:HCP589861 HMK589861:HML589861 HWG589861:HWH589861 IGC589861:IGD589861 IPY589861:IPZ589861 IZU589861:IZV589861 JJQ589861:JJR589861 JTM589861:JTN589861 KDI589861:KDJ589861 KNE589861:KNF589861 KXA589861:KXB589861 LGW589861:LGX589861 LQS589861:LQT589861 MAO589861:MAP589861 MKK589861:MKL589861 MUG589861:MUH589861 NEC589861:NED589861 NNY589861:NNZ589861 NXU589861:NXV589861 OHQ589861:OHR589861 DU655397:DV655397 NQ655397:NR655397 XM655397:XN655397 AHI655397:AHJ655397 ARE655397:ARF655397 BBA655397:BBB655397 BKW655397:BKX655397 BUS655397:BUT655397 CEO655397:CEP655397 COK655397:COL655397 CYG655397:CYH655397 DIC655397:DID655397 DRY655397:DRZ655397 EBU655397:EBV655397 ELQ655397:ELR655397 EVM655397:EVN655397 FFI655397:FFJ655397 FPE655397:FPF655397 FZA655397:FZB655397 GIW655397:GIX655397 GSS655397:GST655397 HCO655397:HCP655397 HMK655397:HML655397 HWG655397:HWH655397 IGC655397:IGD655397 IPY655397:IPZ655397 IZU655397:IZV655397 JJQ655397:JJR655397 JTM655397:JTN655397 KDI655397:KDJ655397 KNE655397:KNF655397 KXA655397:KXB655397 LGW655397:LGX655397 LQS655397:LQT655397 MAO655397:MAP655397 MKK655397:MKL655397 MUG655397:MUH655397 NEC655397:NED655397 NNY655397:NNZ655397 NXU655397:NXV655397 OHQ655397:OHR655397 DU720933:DV720933 NQ720933:NR720933 XM720933:XN720933 AHI720933:AHJ720933 ARE720933:ARF720933 BBA720933:BBB720933 BKW720933:BKX720933 BUS720933:BUT720933 CEO720933:CEP720933 COK720933:COL720933 CYG720933:CYH720933 DIC720933:DID720933 DRY720933:DRZ720933 EBU720933:EBV720933 ELQ720933:ELR720933 EVM720933:EVN720933 FFI720933:FFJ720933 FPE720933:FPF720933 FZA720933:FZB720933 GIW720933:GIX720933 GSS720933:GST720933 HCO720933:HCP720933 HMK720933:HML720933 HWG720933:HWH720933 IGC720933:IGD720933 IPY720933:IPZ720933 IZU720933:IZV720933 JJQ720933:JJR720933 JTM720933:JTN720933 KDI720933:KDJ720933 KNE720933:KNF720933 KXA720933:KXB720933 LGW720933:LGX720933 LQS720933:LQT720933 MAO720933:MAP720933 MKK720933:MKL720933 MUG720933:MUH720933 NEC720933:NED720933 NNY720933:NNZ720933 NXU720933:NXV720933 OHQ720933:OHR720933 DU786469:DV786469 NQ786469:NR786469 XM786469:XN786469 AHI786469:AHJ786469 ARE786469:ARF786469 BBA786469:BBB786469 BKW786469:BKX786469 BUS786469:BUT786469 CEO786469:CEP786469 COK786469:COL786469 CYG786469:CYH786469 DIC786469:DID786469 DRY786469:DRZ786469 EBU786469:EBV786469 ELQ786469:ELR786469 EVM786469:EVN786469 FFI786469:FFJ786469 FPE786469:FPF786469 FZA786469:FZB786469 GIW786469:GIX786469 GSS786469:GST786469 HCO786469:HCP786469 HMK786469:HML786469 HWG786469:HWH786469 IGC786469:IGD786469 IPY786469:IPZ786469 IZU786469:IZV786469 JJQ786469:JJR786469 JTM786469:JTN786469 KDI786469:KDJ786469 KNE786469:KNF786469 KXA786469:KXB786469 LGW786469:LGX786469 LQS786469:LQT786469 MAO786469:MAP786469 MKK786469:MKL786469 MUG786469:MUH786469 NEC786469:NED786469 NNY786469:NNZ786469 NXU786469:NXV786469 OHQ786469:OHR786469 DU852005:DV852005 NQ852005:NR852005 XM852005:XN852005 AHI852005:AHJ852005 ARE852005:ARF852005 BBA852005:BBB852005 BKW852005:BKX852005 BUS852005:BUT852005 CEO852005:CEP852005 COK852005:COL852005 CYG852005:CYH852005 DIC852005:DID852005 DRY852005:DRZ852005 EBU852005:EBV852005 ELQ852005:ELR852005 EVM852005:EVN852005 FFI852005:FFJ852005 FPE852005:FPF852005 FZA852005:FZB852005 GIW852005:GIX852005 GSS852005:GST852005 HCO852005:HCP852005 HMK852005:HML852005 HWG852005:HWH852005 IGC852005:IGD852005 IPY852005:IPZ852005 IZU852005:IZV852005 JJQ852005:JJR852005 JTM852005:JTN852005 KDI852005:KDJ852005 KNE852005:KNF852005 KXA852005:KXB852005 LGW852005:LGX852005 LQS852005:LQT852005 MAO852005:MAP852005 MKK852005:MKL852005 MUG852005:MUH852005 NEC852005:NED852005 NNY852005:NNZ852005 NXU852005:NXV852005 OHQ852005:OHR852005 DU917541:DV917541 NQ917541:NR917541 XM917541:XN917541 AHI917541:AHJ917541 ARE917541:ARF917541 BBA917541:BBB917541 BKW917541:BKX917541 BUS917541:BUT917541 CEO917541:CEP917541 COK917541:COL917541 CYG917541:CYH917541 DIC917541:DID917541 DRY917541:DRZ917541 EBU917541:EBV917541 ELQ917541:ELR917541 EVM917541:EVN917541 FFI917541:FFJ917541 FPE917541:FPF917541 FZA917541:FZB917541 GIW917541:GIX917541 GSS917541:GST917541 HCO917541:HCP917541 HMK917541:HML917541 HWG917541:HWH917541 IGC917541:IGD917541 IPY917541:IPZ917541 IZU917541:IZV917541 JJQ917541:JJR917541 JTM917541:JTN917541 KDI917541:KDJ917541 KNE917541:KNF917541 KXA917541:KXB917541 LGW917541:LGX917541 LQS917541:LQT917541 MAO917541:MAP917541 MKK917541:MKL917541 MUG917541:MUH917541 NEC917541:NED917541 NNY917541:NNZ917541 NXU917541:NXV917541 OHQ917541:OHR917541 DU983077:DV983077 NQ983077:NR983077 XM983077:XN983077 AHI983077:AHJ983077 ARE983077:ARF983077 BBA983077:BBB983077 BKW983077:BKX983077 BUS983077:BUT983077 CEO983077:CEP983077 COK983077:COL983077 CYG983077:CYH983077 DIC983077:DID983077 DRY983077:DRZ983077 EBU983077:EBV983077 ELQ983077:ELR983077 EVM983077:EVN983077 FFI983077:FFJ983077 FPE983077:FPF983077 FZA983077:FZB983077 GIW983077:GIX983077 GSS983077:GST983077 HCO983077:HCP983077 HMK983077:HML983077 HWG983077:HWH983077 IGC983077:IGD983077 IPY983077:IPZ983077 IZU983077:IZV983077 JJQ983077:JJR983077 JTM983077:JTN983077 KDI983077:KDJ983077 KNE983077:KNF983077 KXA983077:KXB983077 LGW983077:LGX983077 LQS983077:LQT983077 MAO983077:MAP983077 MKK983077:MKL983077 MUG983077:MUH983077 NEC983077:NED983077 NNY983077:NNZ983077 NXU983077:NXV983077 OHQ983077:OHR983077">
      <formula1>#REF!</formula1>
    </dataValidation>
    <dataValidation showInputMessage="1" showErrorMessage="1" sqref="DT32 NP32 XL32 AHH32 ARD32 BAZ32 BKV32 BUR32 CEN32 COJ32 CYF32 DIB32 DRX32 EBT32 ELP32 EVL32 FFH32 FPD32 FYZ32 GIV32 GSR32 HCN32 HMJ32 HWF32 IGB32 IPX32 IZT32 JJP32 JTL32 KDH32 KND32 KWZ32 LGV32 LQR32 MAN32 MKJ32 MUF32 NEB32 NNX32 NXT32 OHP32 E65577:F65577 DT65573 NP65573 XL65573 AHH65573 ARD65573 BAZ65573 BKV65573 BUR65573 CEN65573 COJ65573 CYF65573 DIB65573 DRX65573 EBT65573 ELP65573 EVL65573 FFH65573 FPD65573 FYZ65573 GIV65573 GSR65573 HCN65573 HMJ65573 HWF65573 IGB65573 IPX65573 IZT65573 JJP65573 JTL65573 KDH65573 KND65573 KWZ65573 LGV65573 LQR65573 MAN65573 MKJ65573 MUF65573 NEB65573 NNX65573 NXT65573 OHP65573 E131113:F131113 DT131109 NP131109 XL131109 AHH131109 ARD131109 BAZ131109 BKV131109 BUR131109 CEN131109 COJ131109 CYF131109 DIB131109 DRX131109 EBT131109 ELP131109 EVL131109 FFH131109 FPD131109 FYZ131109 GIV131109 GSR131109 HCN131109 HMJ131109 HWF131109 IGB131109 IPX131109 IZT131109 JJP131109 JTL131109 KDH131109 KND131109 KWZ131109 LGV131109 LQR131109 MAN131109 MKJ131109 MUF131109 NEB131109 NNX131109 NXT131109 OHP131109 E196649:F196649 DT196645 NP196645 XL196645 AHH196645 ARD196645 BAZ196645 BKV196645 BUR196645 CEN196645 COJ196645 CYF196645 DIB196645 DRX196645 EBT196645 ELP196645 EVL196645 FFH196645 FPD196645 FYZ196645 GIV196645 GSR196645 HCN196645 HMJ196645 HWF196645 IGB196645 IPX196645 IZT196645 JJP196645 JTL196645 KDH196645 KND196645 KWZ196645 LGV196645 LQR196645 MAN196645 MKJ196645 MUF196645 NEB196645 NNX196645 NXT196645 OHP196645 E262185:F262185 DT262181 NP262181 XL262181 AHH262181 ARD262181 BAZ262181 BKV262181 BUR262181 CEN262181 COJ262181 CYF262181 DIB262181 DRX262181 EBT262181 ELP262181 EVL262181 FFH262181 FPD262181 FYZ262181 GIV262181 GSR262181 HCN262181 HMJ262181 HWF262181 IGB262181 IPX262181 IZT262181 JJP262181 JTL262181 KDH262181 KND262181 KWZ262181 LGV262181 LQR262181 MAN262181 MKJ262181 MUF262181 NEB262181 NNX262181 NXT262181 OHP262181 E327721:F327721 DT327717 NP327717 XL327717 AHH327717 ARD327717 BAZ327717 BKV327717 BUR327717 CEN327717 COJ327717 CYF327717 DIB327717 DRX327717 EBT327717 ELP327717 EVL327717 FFH327717 FPD327717 FYZ327717 GIV327717 GSR327717 HCN327717 HMJ327717 HWF327717 IGB327717 IPX327717 IZT327717 JJP327717 JTL327717 KDH327717 KND327717 KWZ327717 LGV327717 LQR327717 MAN327717 MKJ327717 MUF327717 NEB327717 NNX327717 NXT327717 OHP327717 E393257:F393257 DT393253 NP393253 XL393253 AHH393253 ARD393253 BAZ393253 BKV393253 BUR393253 CEN393253 COJ393253 CYF393253 DIB393253 DRX393253 EBT393253 ELP393253 EVL393253 FFH393253 FPD393253 FYZ393253 GIV393253 GSR393253 HCN393253 HMJ393253 HWF393253 IGB393253 IPX393253 IZT393253 JJP393253 JTL393253 KDH393253 KND393253 KWZ393253 LGV393253 LQR393253 MAN393253 MKJ393253 MUF393253 NEB393253 NNX393253 NXT393253 OHP393253 E458793:F458793 DT458789 NP458789 XL458789 AHH458789 ARD458789 BAZ458789 BKV458789 BUR458789 CEN458789 COJ458789 CYF458789 DIB458789 DRX458789 EBT458789 ELP458789 EVL458789 FFH458789 FPD458789 FYZ458789 GIV458789 GSR458789 HCN458789 HMJ458789 HWF458789 IGB458789 IPX458789 IZT458789 JJP458789 JTL458789 KDH458789 KND458789 KWZ458789 LGV458789 LQR458789 MAN458789 MKJ458789 MUF458789 NEB458789 NNX458789 NXT458789 OHP458789 E524329:F524329 DT524325 NP524325 XL524325 AHH524325 ARD524325 BAZ524325 BKV524325 BUR524325 CEN524325 COJ524325 CYF524325 DIB524325 DRX524325 EBT524325 ELP524325 EVL524325 FFH524325 FPD524325 FYZ524325 GIV524325 GSR524325 HCN524325 HMJ524325 HWF524325 IGB524325 IPX524325 IZT524325 JJP524325 JTL524325 KDH524325 KND524325 KWZ524325 LGV524325 LQR524325 MAN524325 MKJ524325 MUF524325 NEB524325 NNX524325 NXT524325 OHP524325 E589865:F589865 DT589861 NP589861 XL589861 AHH589861 ARD589861 BAZ589861 BKV589861 BUR589861 CEN589861 COJ589861 CYF589861 DIB589861 DRX589861 EBT589861 ELP589861 EVL589861 FFH589861 FPD589861 FYZ589861 GIV589861 GSR589861 HCN589861 HMJ589861 HWF589861 IGB589861 IPX589861 IZT589861 JJP589861 JTL589861 KDH589861 KND589861 KWZ589861 LGV589861 LQR589861 MAN589861 MKJ589861 MUF589861 NEB589861 NNX589861 NXT589861 OHP589861 E655401:F655401 DT655397 NP655397 XL655397 AHH655397 ARD655397 BAZ655397 BKV655397 BUR655397 CEN655397 COJ655397 CYF655397 DIB655397 DRX655397 EBT655397 ELP655397 EVL655397 FFH655397 FPD655397 FYZ655397 GIV655397 GSR655397 HCN655397 HMJ655397 HWF655397 IGB655397 IPX655397 IZT655397 JJP655397 JTL655397 KDH655397 KND655397 KWZ655397 LGV655397 LQR655397 MAN655397 MKJ655397 MUF655397 NEB655397 NNX655397 NXT655397 OHP655397 E720937:F720937 DT720933 NP720933 XL720933 AHH720933 ARD720933 BAZ720933 BKV720933 BUR720933 CEN720933 COJ720933 CYF720933 DIB720933 DRX720933 EBT720933 ELP720933 EVL720933 FFH720933 FPD720933 FYZ720933 GIV720933 GSR720933 HCN720933 HMJ720933 HWF720933 IGB720933 IPX720933 IZT720933 JJP720933 JTL720933 KDH720933 KND720933 KWZ720933 LGV720933 LQR720933 MAN720933 MKJ720933 MUF720933 NEB720933 NNX720933 NXT720933 OHP720933 E786473:F786473 DT786469 NP786469 XL786469 AHH786469 ARD786469 BAZ786469 BKV786469 BUR786469 CEN786469 COJ786469 CYF786469 DIB786469 DRX786469 EBT786469 ELP786469 EVL786469 FFH786469 FPD786469 FYZ786469 GIV786469 GSR786469 HCN786469 HMJ786469 HWF786469 IGB786469 IPX786469 IZT786469 JJP786469 JTL786469 KDH786469 KND786469 KWZ786469 LGV786469 LQR786469 MAN786469 MKJ786469 MUF786469 NEB786469 NNX786469 NXT786469 OHP786469 E852009:F852009 DT852005 NP852005 XL852005 AHH852005 ARD852005 BAZ852005 BKV852005 BUR852005 CEN852005 COJ852005 CYF852005 DIB852005 DRX852005 EBT852005 ELP852005 EVL852005 FFH852005 FPD852005 FYZ852005 GIV852005 GSR852005 HCN852005 HMJ852005 HWF852005 IGB852005 IPX852005 IZT852005 JJP852005 JTL852005 KDH852005 KND852005 KWZ852005 LGV852005 LQR852005 MAN852005 MKJ852005 MUF852005 NEB852005 NNX852005 NXT852005 OHP852005 E917545:F917545 DT917541 NP917541 XL917541 AHH917541 ARD917541 BAZ917541 BKV917541 BUR917541 CEN917541 COJ917541 CYF917541 DIB917541 DRX917541 EBT917541 ELP917541 EVL917541 FFH917541 FPD917541 FYZ917541 GIV917541 GSR917541 HCN917541 HMJ917541 HWF917541 IGB917541 IPX917541 IZT917541 JJP917541 JTL917541 KDH917541 KND917541 KWZ917541 LGV917541 LQR917541 MAN917541 MKJ917541 MUF917541 NEB917541 NNX917541 NXT917541 OHP917541 E983081:F983081 DT983077 NP983077 XL983077 AHH983077 ARD983077 BAZ983077 BKV983077 BUR983077 CEN983077 COJ983077 CYF983077 DIB983077 DRX983077 EBT983077 ELP983077 EVL983077 FFH983077 FPD983077 FYZ983077 GIV983077 GSR983077 HCN983077 HMJ983077 HWF983077 IGB983077 IPX983077 IZT983077 JJP983077 JTL983077 KDH983077 KND983077 KWZ983077 LGV983077 LQR983077 MAN983077 MKJ983077 MUF983077 NEB983077 NNX983077 NXT983077 OHP983077 A51:B51"/>
    <dataValidation type="list" showInputMessage="1" showErrorMessage="1" sqref="EC10:EC29 NY10:NY29 XU10:XU29 AHQ10:AHQ29 ARM10:ARM29 BBI10:BBI29 BLE10:BLE29 BVA10:BVA29 CEW10:CEW29 COS10:COS29 CYO10:CYO29 DIK10:DIK29 DSG10:DSG29 ECC10:ECC29 ELY10:ELY29 EVU10:EVU29 FFQ10:FFQ29 FPM10:FPM29 FZI10:FZI29 GJE10:GJE29 GTA10:GTA29 HCW10:HCW29 HMS10:HMS29 HWO10:HWO29 IGK10:IGK29 IQG10:IQG29 JAC10:JAC29 JJY10:JJY29 JTU10:JTU29 KDQ10:KDQ29 KNM10:KNM29 KXI10:KXI29 LHE10:LHE29 LRA10:LRA29 MAW10:MAW29 MKS10:MKS29 MUO10:MUO29 NEK10:NEK29 NOG10:NOG29 NYC10:NYC29 OHY10:OHY29 J65555:J65574 EC65551:EC65570 NY65551:NY65570 XU65551:XU65570 AHQ65551:AHQ65570 ARM65551:ARM65570 BBI65551:BBI65570 BLE65551:BLE65570 BVA65551:BVA65570 CEW65551:CEW65570 COS65551:COS65570 CYO65551:CYO65570 DIK65551:DIK65570 DSG65551:DSG65570 ECC65551:ECC65570 ELY65551:ELY65570 EVU65551:EVU65570 FFQ65551:FFQ65570 FPM65551:FPM65570 FZI65551:FZI65570 GJE65551:GJE65570 GTA65551:GTA65570 HCW65551:HCW65570 HMS65551:HMS65570 HWO65551:HWO65570 IGK65551:IGK65570 IQG65551:IQG65570 JAC65551:JAC65570 JJY65551:JJY65570 JTU65551:JTU65570 KDQ65551:KDQ65570 KNM65551:KNM65570 KXI65551:KXI65570 LHE65551:LHE65570 LRA65551:LRA65570 MAW65551:MAW65570 MKS65551:MKS65570 MUO65551:MUO65570 NEK65551:NEK65570 NOG65551:NOG65570 NYC65551:NYC65570 OHY65551:OHY65570 J131091:J131110 EC131087:EC131106 NY131087:NY131106 XU131087:XU131106 AHQ131087:AHQ131106 ARM131087:ARM131106 BBI131087:BBI131106 BLE131087:BLE131106 BVA131087:BVA131106 CEW131087:CEW131106 COS131087:COS131106 CYO131087:CYO131106 DIK131087:DIK131106 DSG131087:DSG131106 ECC131087:ECC131106 ELY131087:ELY131106 EVU131087:EVU131106 FFQ131087:FFQ131106 FPM131087:FPM131106 FZI131087:FZI131106 GJE131087:GJE131106 GTA131087:GTA131106 HCW131087:HCW131106 HMS131087:HMS131106 HWO131087:HWO131106 IGK131087:IGK131106 IQG131087:IQG131106 JAC131087:JAC131106 JJY131087:JJY131106 JTU131087:JTU131106 KDQ131087:KDQ131106 KNM131087:KNM131106 KXI131087:KXI131106 LHE131087:LHE131106 LRA131087:LRA131106 MAW131087:MAW131106 MKS131087:MKS131106 MUO131087:MUO131106 NEK131087:NEK131106 NOG131087:NOG131106 NYC131087:NYC131106 OHY131087:OHY131106 J196627:J196646 EC196623:EC196642 NY196623:NY196642 XU196623:XU196642 AHQ196623:AHQ196642 ARM196623:ARM196642 BBI196623:BBI196642 BLE196623:BLE196642 BVA196623:BVA196642 CEW196623:CEW196642 COS196623:COS196642 CYO196623:CYO196642 DIK196623:DIK196642 DSG196623:DSG196642 ECC196623:ECC196642 ELY196623:ELY196642 EVU196623:EVU196642 FFQ196623:FFQ196642 FPM196623:FPM196642 FZI196623:FZI196642 GJE196623:GJE196642 GTA196623:GTA196642 HCW196623:HCW196642 HMS196623:HMS196642 HWO196623:HWO196642 IGK196623:IGK196642 IQG196623:IQG196642 JAC196623:JAC196642 JJY196623:JJY196642 JTU196623:JTU196642 KDQ196623:KDQ196642 KNM196623:KNM196642 KXI196623:KXI196642 LHE196623:LHE196642 LRA196623:LRA196642 MAW196623:MAW196642 MKS196623:MKS196642 MUO196623:MUO196642 NEK196623:NEK196642 NOG196623:NOG196642 NYC196623:NYC196642 OHY196623:OHY196642 J262163:J262182 EC262159:EC262178 NY262159:NY262178 XU262159:XU262178 AHQ262159:AHQ262178 ARM262159:ARM262178 BBI262159:BBI262178 BLE262159:BLE262178 BVA262159:BVA262178 CEW262159:CEW262178 COS262159:COS262178 CYO262159:CYO262178 DIK262159:DIK262178 DSG262159:DSG262178 ECC262159:ECC262178 ELY262159:ELY262178 EVU262159:EVU262178 FFQ262159:FFQ262178 FPM262159:FPM262178 FZI262159:FZI262178 GJE262159:GJE262178 GTA262159:GTA262178 HCW262159:HCW262178 HMS262159:HMS262178 HWO262159:HWO262178 IGK262159:IGK262178 IQG262159:IQG262178 JAC262159:JAC262178 JJY262159:JJY262178 JTU262159:JTU262178 KDQ262159:KDQ262178 KNM262159:KNM262178 KXI262159:KXI262178 LHE262159:LHE262178 LRA262159:LRA262178 MAW262159:MAW262178 MKS262159:MKS262178 MUO262159:MUO262178 NEK262159:NEK262178 NOG262159:NOG262178 NYC262159:NYC262178 OHY262159:OHY262178 J327699:J327718 EC327695:EC327714 NY327695:NY327714 XU327695:XU327714 AHQ327695:AHQ327714 ARM327695:ARM327714 BBI327695:BBI327714 BLE327695:BLE327714 BVA327695:BVA327714 CEW327695:CEW327714 COS327695:COS327714 CYO327695:CYO327714 DIK327695:DIK327714 DSG327695:DSG327714 ECC327695:ECC327714 ELY327695:ELY327714 EVU327695:EVU327714 FFQ327695:FFQ327714 FPM327695:FPM327714 FZI327695:FZI327714 GJE327695:GJE327714 GTA327695:GTA327714 HCW327695:HCW327714 HMS327695:HMS327714 HWO327695:HWO327714 IGK327695:IGK327714 IQG327695:IQG327714 JAC327695:JAC327714 JJY327695:JJY327714 JTU327695:JTU327714 KDQ327695:KDQ327714 KNM327695:KNM327714 KXI327695:KXI327714 LHE327695:LHE327714 LRA327695:LRA327714 MAW327695:MAW327714 MKS327695:MKS327714 MUO327695:MUO327714 NEK327695:NEK327714 NOG327695:NOG327714 NYC327695:NYC327714 OHY327695:OHY327714 J393235:J393254 EC393231:EC393250 NY393231:NY393250 XU393231:XU393250 AHQ393231:AHQ393250 ARM393231:ARM393250 BBI393231:BBI393250 BLE393231:BLE393250 BVA393231:BVA393250 CEW393231:CEW393250 COS393231:COS393250 CYO393231:CYO393250 DIK393231:DIK393250 DSG393231:DSG393250 ECC393231:ECC393250 ELY393231:ELY393250 EVU393231:EVU393250 FFQ393231:FFQ393250 FPM393231:FPM393250 FZI393231:FZI393250 GJE393231:GJE393250 GTA393231:GTA393250 HCW393231:HCW393250 HMS393231:HMS393250 HWO393231:HWO393250 IGK393231:IGK393250 IQG393231:IQG393250 JAC393231:JAC393250 JJY393231:JJY393250 JTU393231:JTU393250 KDQ393231:KDQ393250 KNM393231:KNM393250 KXI393231:KXI393250 LHE393231:LHE393250 LRA393231:LRA393250 MAW393231:MAW393250 MKS393231:MKS393250 MUO393231:MUO393250 NEK393231:NEK393250 NOG393231:NOG393250 NYC393231:NYC393250 OHY393231:OHY393250 J458771:J458790 EC458767:EC458786 NY458767:NY458786 XU458767:XU458786 AHQ458767:AHQ458786 ARM458767:ARM458786 BBI458767:BBI458786 BLE458767:BLE458786 BVA458767:BVA458786 CEW458767:CEW458786 COS458767:COS458786 CYO458767:CYO458786 DIK458767:DIK458786 DSG458767:DSG458786 ECC458767:ECC458786 ELY458767:ELY458786 EVU458767:EVU458786 FFQ458767:FFQ458786 FPM458767:FPM458786 FZI458767:FZI458786 GJE458767:GJE458786 GTA458767:GTA458786 HCW458767:HCW458786 HMS458767:HMS458786 HWO458767:HWO458786 IGK458767:IGK458786 IQG458767:IQG458786 JAC458767:JAC458786 JJY458767:JJY458786 JTU458767:JTU458786 KDQ458767:KDQ458786 KNM458767:KNM458786 KXI458767:KXI458786 LHE458767:LHE458786 LRA458767:LRA458786 MAW458767:MAW458786 MKS458767:MKS458786 MUO458767:MUO458786 NEK458767:NEK458786 NOG458767:NOG458786 NYC458767:NYC458786 OHY458767:OHY458786 J524307:J524326 EC524303:EC524322 NY524303:NY524322 XU524303:XU524322 AHQ524303:AHQ524322 ARM524303:ARM524322 BBI524303:BBI524322 BLE524303:BLE524322 BVA524303:BVA524322 CEW524303:CEW524322 COS524303:COS524322 CYO524303:CYO524322 DIK524303:DIK524322 DSG524303:DSG524322 ECC524303:ECC524322 ELY524303:ELY524322 EVU524303:EVU524322 FFQ524303:FFQ524322 FPM524303:FPM524322 FZI524303:FZI524322 GJE524303:GJE524322 GTA524303:GTA524322 HCW524303:HCW524322 HMS524303:HMS524322 HWO524303:HWO524322 IGK524303:IGK524322 IQG524303:IQG524322 JAC524303:JAC524322 JJY524303:JJY524322 JTU524303:JTU524322 KDQ524303:KDQ524322 KNM524303:KNM524322 KXI524303:KXI524322 LHE524303:LHE524322 LRA524303:LRA524322 MAW524303:MAW524322 MKS524303:MKS524322 MUO524303:MUO524322 NEK524303:NEK524322 NOG524303:NOG524322 NYC524303:NYC524322 OHY524303:OHY524322 J589843:J589862 EC589839:EC589858 NY589839:NY589858 XU589839:XU589858 AHQ589839:AHQ589858 ARM589839:ARM589858 BBI589839:BBI589858 BLE589839:BLE589858 BVA589839:BVA589858 CEW589839:CEW589858 COS589839:COS589858 CYO589839:CYO589858 DIK589839:DIK589858 DSG589839:DSG589858 ECC589839:ECC589858 ELY589839:ELY589858 EVU589839:EVU589858 FFQ589839:FFQ589858 FPM589839:FPM589858 FZI589839:FZI589858 GJE589839:GJE589858 GTA589839:GTA589858 HCW589839:HCW589858 HMS589839:HMS589858 HWO589839:HWO589858 IGK589839:IGK589858 IQG589839:IQG589858 JAC589839:JAC589858 JJY589839:JJY589858 JTU589839:JTU589858 KDQ589839:KDQ589858 KNM589839:KNM589858 KXI589839:KXI589858 LHE589839:LHE589858 LRA589839:LRA589858 MAW589839:MAW589858 MKS589839:MKS589858 MUO589839:MUO589858 NEK589839:NEK589858 NOG589839:NOG589858 NYC589839:NYC589858 OHY589839:OHY589858 J655379:J655398 EC655375:EC655394 NY655375:NY655394 XU655375:XU655394 AHQ655375:AHQ655394 ARM655375:ARM655394 BBI655375:BBI655394 BLE655375:BLE655394 BVA655375:BVA655394 CEW655375:CEW655394 COS655375:COS655394 CYO655375:CYO655394 DIK655375:DIK655394 DSG655375:DSG655394 ECC655375:ECC655394 ELY655375:ELY655394 EVU655375:EVU655394 FFQ655375:FFQ655394 FPM655375:FPM655394 FZI655375:FZI655394 GJE655375:GJE655394 GTA655375:GTA655394 HCW655375:HCW655394 HMS655375:HMS655394 HWO655375:HWO655394 IGK655375:IGK655394 IQG655375:IQG655394 JAC655375:JAC655394 JJY655375:JJY655394 JTU655375:JTU655394 KDQ655375:KDQ655394 KNM655375:KNM655394 KXI655375:KXI655394 LHE655375:LHE655394 LRA655375:LRA655394 MAW655375:MAW655394 MKS655375:MKS655394 MUO655375:MUO655394 NEK655375:NEK655394 NOG655375:NOG655394 NYC655375:NYC655394 OHY655375:OHY655394 J720915:J720934 EC720911:EC720930 NY720911:NY720930 XU720911:XU720930 AHQ720911:AHQ720930 ARM720911:ARM720930 BBI720911:BBI720930 BLE720911:BLE720930 BVA720911:BVA720930 CEW720911:CEW720930 COS720911:COS720930 CYO720911:CYO720930 DIK720911:DIK720930 DSG720911:DSG720930 ECC720911:ECC720930 ELY720911:ELY720930 EVU720911:EVU720930 FFQ720911:FFQ720930 FPM720911:FPM720930 FZI720911:FZI720930 GJE720911:GJE720930 GTA720911:GTA720930 HCW720911:HCW720930 HMS720911:HMS720930 HWO720911:HWO720930 IGK720911:IGK720930 IQG720911:IQG720930 JAC720911:JAC720930 JJY720911:JJY720930 JTU720911:JTU720930 KDQ720911:KDQ720930 KNM720911:KNM720930 KXI720911:KXI720930 LHE720911:LHE720930 LRA720911:LRA720930 MAW720911:MAW720930 MKS720911:MKS720930 MUO720911:MUO720930 NEK720911:NEK720930 NOG720911:NOG720930 NYC720911:NYC720930 OHY720911:OHY720930 J786451:J786470 EC786447:EC786466 NY786447:NY786466 XU786447:XU786466 AHQ786447:AHQ786466 ARM786447:ARM786466 BBI786447:BBI786466 BLE786447:BLE786466 BVA786447:BVA786466 CEW786447:CEW786466 COS786447:COS786466 CYO786447:CYO786466 DIK786447:DIK786466 DSG786447:DSG786466 ECC786447:ECC786466 ELY786447:ELY786466 EVU786447:EVU786466 FFQ786447:FFQ786466 FPM786447:FPM786466 FZI786447:FZI786466 GJE786447:GJE786466 GTA786447:GTA786466 HCW786447:HCW786466 HMS786447:HMS786466 HWO786447:HWO786466 IGK786447:IGK786466 IQG786447:IQG786466 JAC786447:JAC786466 JJY786447:JJY786466 JTU786447:JTU786466 KDQ786447:KDQ786466 KNM786447:KNM786466 KXI786447:KXI786466 LHE786447:LHE786466 LRA786447:LRA786466 MAW786447:MAW786466 MKS786447:MKS786466 MUO786447:MUO786466 NEK786447:NEK786466 NOG786447:NOG786466 NYC786447:NYC786466 OHY786447:OHY786466 J851987:J852006 EC851983:EC852002 NY851983:NY852002 XU851983:XU852002 AHQ851983:AHQ852002 ARM851983:ARM852002 BBI851983:BBI852002 BLE851983:BLE852002 BVA851983:BVA852002 CEW851983:CEW852002 COS851983:COS852002 CYO851983:CYO852002 DIK851983:DIK852002 DSG851983:DSG852002 ECC851983:ECC852002 ELY851983:ELY852002 EVU851983:EVU852002 FFQ851983:FFQ852002 FPM851983:FPM852002 FZI851983:FZI852002 GJE851983:GJE852002 GTA851983:GTA852002 HCW851983:HCW852002 HMS851983:HMS852002 HWO851983:HWO852002 IGK851983:IGK852002 IQG851983:IQG852002 JAC851983:JAC852002 JJY851983:JJY852002 JTU851983:JTU852002 KDQ851983:KDQ852002 KNM851983:KNM852002 KXI851983:KXI852002 LHE851983:LHE852002 LRA851983:LRA852002 MAW851983:MAW852002 MKS851983:MKS852002 MUO851983:MUO852002 NEK851983:NEK852002 NOG851983:NOG852002 NYC851983:NYC852002 OHY851983:OHY852002 J917523:J917542 EC917519:EC917538 NY917519:NY917538 XU917519:XU917538 AHQ917519:AHQ917538 ARM917519:ARM917538 BBI917519:BBI917538 BLE917519:BLE917538 BVA917519:BVA917538 CEW917519:CEW917538 COS917519:COS917538 CYO917519:CYO917538 DIK917519:DIK917538 DSG917519:DSG917538 ECC917519:ECC917538 ELY917519:ELY917538 EVU917519:EVU917538 FFQ917519:FFQ917538 FPM917519:FPM917538 FZI917519:FZI917538 GJE917519:GJE917538 GTA917519:GTA917538 HCW917519:HCW917538 HMS917519:HMS917538 HWO917519:HWO917538 IGK917519:IGK917538 IQG917519:IQG917538 JAC917519:JAC917538 JJY917519:JJY917538 JTU917519:JTU917538 KDQ917519:KDQ917538 KNM917519:KNM917538 KXI917519:KXI917538 LHE917519:LHE917538 LRA917519:LRA917538 MAW917519:MAW917538 MKS917519:MKS917538 MUO917519:MUO917538 NEK917519:NEK917538 NOG917519:NOG917538 NYC917519:NYC917538 OHY917519:OHY917538 J983059:J983078 EC983055:EC983074 NY983055:NY983074 XU983055:XU983074 AHQ983055:AHQ983074 ARM983055:ARM983074 BBI983055:BBI983074 BLE983055:BLE983074 BVA983055:BVA983074 CEW983055:CEW983074 COS983055:COS983074 CYO983055:CYO983074 DIK983055:DIK983074 DSG983055:DSG983074 ECC983055:ECC983074 ELY983055:ELY983074 EVU983055:EVU983074 FFQ983055:FFQ983074 FPM983055:FPM983074 FZI983055:FZI983074 GJE983055:GJE983074 GTA983055:GTA983074 HCW983055:HCW983074 HMS983055:HMS983074 HWO983055:HWO983074 IGK983055:IGK983074 IQG983055:IQG983074 JAC983055:JAC983074 JJY983055:JJY983074 JTU983055:JTU983074 KDQ983055:KDQ983074 KNM983055:KNM983074 KXI983055:KXI983074 LHE983055:LHE983074 LRA983055:LRA983074 MAW983055:MAW983074 MKS983055:MKS983074 MUO983055:MUO983074 NEK983055:NEK983074 NOG983055:NOG983074 NYC983055:NYC983074 OHY983055:OHY983074 EH10:EH29 OD10:OD29 XZ10:XZ29 AHV10:AHV29 ARR10:ARR29 BBN10:BBN29 BLJ10:BLJ29 BVF10:BVF29 CFB10:CFB29 COX10:COX29 CYT10:CYT29 DIP10:DIP29 DSL10:DSL29 ECH10:ECH29 EMD10:EMD29 EVZ10:EVZ29 FFV10:FFV29 FPR10:FPR29 FZN10:FZN29 GJJ10:GJJ29 GTF10:GTF29 HDB10:HDB29 HMX10:HMX29 HWT10:HWT29 IGP10:IGP29 IQL10:IQL29 JAH10:JAH29 JKD10:JKD29 JTZ10:JTZ29 KDV10:KDV29 KNR10:KNR29 KXN10:KXN29 LHJ10:LHJ29 LRF10:LRF29 MBB10:MBB29 MKX10:MKX29 MUT10:MUT29 NEP10:NEP29 NOL10:NOL29 NYH10:NYH29 OID10:OID29 N65554:N65573 EH65551:EH65570 OD65551:OD65570 XZ65551:XZ65570 AHV65551:AHV65570 ARR65551:ARR65570 BBN65551:BBN65570 BLJ65551:BLJ65570 BVF65551:BVF65570 CFB65551:CFB65570 COX65551:COX65570 CYT65551:CYT65570 DIP65551:DIP65570 DSL65551:DSL65570 ECH65551:ECH65570 EMD65551:EMD65570 EVZ65551:EVZ65570 FFV65551:FFV65570 FPR65551:FPR65570 FZN65551:FZN65570 GJJ65551:GJJ65570 GTF65551:GTF65570 HDB65551:HDB65570 HMX65551:HMX65570 HWT65551:HWT65570 IGP65551:IGP65570 IQL65551:IQL65570 JAH65551:JAH65570 JKD65551:JKD65570 JTZ65551:JTZ65570 KDV65551:KDV65570 KNR65551:KNR65570 KXN65551:KXN65570 LHJ65551:LHJ65570 LRF65551:LRF65570 MBB65551:MBB65570 MKX65551:MKX65570 MUT65551:MUT65570 NEP65551:NEP65570 NOL65551:NOL65570 NYH65551:NYH65570 OID65551:OID65570 N131090:N131109 EH131087:EH131106 OD131087:OD131106 XZ131087:XZ131106 AHV131087:AHV131106 ARR131087:ARR131106 BBN131087:BBN131106 BLJ131087:BLJ131106 BVF131087:BVF131106 CFB131087:CFB131106 COX131087:COX131106 CYT131087:CYT131106 DIP131087:DIP131106 DSL131087:DSL131106 ECH131087:ECH131106 EMD131087:EMD131106 EVZ131087:EVZ131106 FFV131087:FFV131106 FPR131087:FPR131106 FZN131087:FZN131106 GJJ131087:GJJ131106 GTF131087:GTF131106 HDB131087:HDB131106 HMX131087:HMX131106 HWT131087:HWT131106 IGP131087:IGP131106 IQL131087:IQL131106 JAH131087:JAH131106 JKD131087:JKD131106 JTZ131087:JTZ131106 KDV131087:KDV131106 KNR131087:KNR131106 KXN131087:KXN131106 LHJ131087:LHJ131106 LRF131087:LRF131106 MBB131087:MBB131106 MKX131087:MKX131106 MUT131087:MUT131106 NEP131087:NEP131106 NOL131087:NOL131106 NYH131087:NYH131106 OID131087:OID131106 N196626:N196645 EH196623:EH196642 OD196623:OD196642 XZ196623:XZ196642 AHV196623:AHV196642 ARR196623:ARR196642 BBN196623:BBN196642 BLJ196623:BLJ196642 BVF196623:BVF196642 CFB196623:CFB196642 COX196623:COX196642 CYT196623:CYT196642 DIP196623:DIP196642 DSL196623:DSL196642 ECH196623:ECH196642 EMD196623:EMD196642 EVZ196623:EVZ196642 FFV196623:FFV196642 FPR196623:FPR196642 FZN196623:FZN196642 GJJ196623:GJJ196642 GTF196623:GTF196642 HDB196623:HDB196642 HMX196623:HMX196642 HWT196623:HWT196642 IGP196623:IGP196642 IQL196623:IQL196642 JAH196623:JAH196642 JKD196623:JKD196642 JTZ196623:JTZ196642 KDV196623:KDV196642 KNR196623:KNR196642 KXN196623:KXN196642 LHJ196623:LHJ196642 LRF196623:LRF196642 MBB196623:MBB196642 MKX196623:MKX196642 MUT196623:MUT196642 NEP196623:NEP196642 NOL196623:NOL196642 NYH196623:NYH196642 OID196623:OID196642 N262162:N262181 EH262159:EH262178 OD262159:OD262178 XZ262159:XZ262178 AHV262159:AHV262178 ARR262159:ARR262178 BBN262159:BBN262178 BLJ262159:BLJ262178 BVF262159:BVF262178 CFB262159:CFB262178 COX262159:COX262178 CYT262159:CYT262178 DIP262159:DIP262178 DSL262159:DSL262178 ECH262159:ECH262178 EMD262159:EMD262178 EVZ262159:EVZ262178 FFV262159:FFV262178 FPR262159:FPR262178 FZN262159:FZN262178 GJJ262159:GJJ262178 GTF262159:GTF262178 HDB262159:HDB262178 HMX262159:HMX262178 HWT262159:HWT262178 IGP262159:IGP262178 IQL262159:IQL262178 JAH262159:JAH262178 JKD262159:JKD262178 JTZ262159:JTZ262178 KDV262159:KDV262178 KNR262159:KNR262178 KXN262159:KXN262178 LHJ262159:LHJ262178 LRF262159:LRF262178 MBB262159:MBB262178 MKX262159:MKX262178 MUT262159:MUT262178 NEP262159:NEP262178 NOL262159:NOL262178 NYH262159:NYH262178 OID262159:OID262178 N327698:N327717 EH327695:EH327714 OD327695:OD327714 XZ327695:XZ327714 AHV327695:AHV327714 ARR327695:ARR327714 BBN327695:BBN327714 BLJ327695:BLJ327714 BVF327695:BVF327714 CFB327695:CFB327714 COX327695:COX327714 CYT327695:CYT327714 DIP327695:DIP327714 DSL327695:DSL327714 ECH327695:ECH327714 EMD327695:EMD327714 EVZ327695:EVZ327714 FFV327695:FFV327714 FPR327695:FPR327714 FZN327695:FZN327714 GJJ327695:GJJ327714 GTF327695:GTF327714 HDB327695:HDB327714 HMX327695:HMX327714 HWT327695:HWT327714 IGP327695:IGP327714 IQL327695:IQL327714 JAH327695:JAH327714 JKD327695:JKD327714 JTZ327695:JTZ327714 KDV327695:KDV327714 KNR327695:KNR327714 KXN327695:KXN327714 LHJ327695:LHJ327714 LRF327695:LRF327714 MBB327695:MBB327714 MKX327695:MKX327714 MUT327695:MUT327714 NEP327695:NEP327714 NOL327695:NOL327714 NYH327695:NYH327714 OID327695:OID327714 N393234:N393253 EH393231:EH393250 OD393231:OD393250 XZ393231:XZ393250 AHV393231:AHV393250 ARR393231:ARR393250 BBN393231:BBN393250 BLJ393231:BLJ393250 BVF393231:BVF393250 CFB393231:CFB393250 COX393231:COX393250 CYT393231:CYT393250 DIP393231:DIP393250 DSL393231:DSL393250 ECH393231:ECH393250 EMD393231:EMD393250 EVZ393231:EVZ393250 FFV393231:FFV393250 FPR393231:FPR393250 FZN393231:FZN393250 GJJ393231:GJJ393250 GTF393231:GTF393250 HDB393231:HDB393250 HMX393231:HMX393250 HWT393231:HWT393250 IGP393231:IGP393250 IQL393231:IQL393250 JAH393231:JAH393250 JKD393231:JKD393250 JTZ393231:JTZ393250 KDV393231:KDV393250 KNR393231:KNR393250 KXN393231:KXN393250 LHJ393231:LHJ393250 LRF393231:LRF393250 MBB393231:MBB393250 MKX393231:MKX393250 MUT393231:MUT393250 NEP393231:NEP393250 NOL393231:NOL393250 NYH393231:NYH393250 OID393231:OID393250 N458770:N458789 EH458767:EH458786 OD458767:OD458786 XZ458767:XZ458786 AHV458767:AHV458786 ARR458767:ARR458786 BBN458767:BBN458786 BLJ458767:BLJ458786 BVF458767:BVF458786 CFB458767:CFB458786 COX458767:COX458786 CYT458767:CYT458786 DIP458767:DIP458786 DSL458767:DSL458786 ECH458767:ECH458786 EMD458767:EMD458786 EVZ458767:EVZ458786 FFV458767:FFV458786 FPR458767:FPR458786 FZN458767:FZN458786 GJJ458767:GJJ458786 GTF458767:GTF458786 HDB458767:HDB458786 HMX458767:HMX458786 HWT458767:HWT458786 IGP458767:IGP458786 IQL458767:IQL458786 JAH458767:JAH458786 JKD458767:JKD458786 JTZ458767:JTZ458786 KDV458767:KDV458786 KNR458767:KNR458786 KXN458767:KXN458786 LHJ458767:LHJ458786 LRF458767:LRF458786 MBB458767:MBB458786 MKX458767:MKX458786 MUT458767:MUT458786 NEP458767:NEP458786 NOL458767:NOL458786 NYH458767:NYH458786 OID458767:OID458786 N524306:N524325 EH524303:EH524322 OD524303:OD524322 XZ524303:XZ524322 AHV524303:AHV524322 ARR524303:ARR524322 BBN524303:BBN524322 BLJ524303:BLJ524322 BVF524303:BVF524322 CFB524303:CFB524322 COX524303:COX524322 CYT524303:CYT524322 DIP524303:DIP524322 DSL524303:DSL524322 ECH524303:ECH524322 EMD524303:EMD524322 EVZ524303:EVZ524322 FFV524303:FFV524322 FPR524303:FPR524322 FZN524303:FZN524322 GJJ524303:GJJ524322 GTF524303:GTF524322 HDB524303:HDB524322 HMX524303:HMX524322 HWT524303:HWT524322 IGP524303:IGP524322 IQL524303:IQL524322 JAH524303:JAH524322 JKD524303:JKD524322 JTZ524303:JTZ524322 KDV524303:KDV524322 KNR524303:KNR524322 KXN524303:KXN524322 LHJ524303:LHJ524322 LRF524303:LRF524322 MBB524303:MBB524322 MKX524303:MKX524322 MUT524303:MUT524322 NEP524303:NEP524322 NOL524303:NOL524322 NYH524303:NYH524322 OID524303:OID524322 N589842:N589861 EH589839:EH589858 OD589839:OD589858 XZ589839:XZ589858 AHV589839:AHV589858 ARR589839:ARR589858 BBN589839:BBN589858 BLJ589839:BLJ589858 BVF589839:BVF589858 CFB589839:CFB589858 COX589839:COX589858 CYT589839:CYT589858 DIP589839:DIP589858 DSL589839:DSL589858 ECH589839:ECH589858 EMD589839:EMD589858 EVZ589839:EVZ589858 FFV589839:FFV589858 FPR589839:FPR589858 FZN589839:FZN589858 GJJ589839:GJJ589858 GTF589839:GTF589858 HDB589839:HDB589858 HMX589839:HMX589858 HWT589839:HWT589858 IGP589839:IGP589858 IQL589839:IQL589858 JAH589839:JAH589858 JKD589839:JKD589858 JTZ589839:JTZ589858 KDV589839:KDV589858 KNR589839:KNR589858 KXN589839:KXN589858 LHJ589839:LHJ589858 LRF589839:LRF589858 MBB589839:MBB589858 MKX589839:MKX589858 MUT589839:MUT589858 NEP589839:NEP589858 NOL589839:NOL589858 NYH589839:NYH589858 OID589839:OID589858 N655378:N655397 EH655375:EH655394 OD655375:OD655394 XZ655375:XZ655394 AHV655375:AHV655394 ARR655375:ARR655394 BBN655375:BBN655394 BLJ655375:BLJ655394 BVF655375:BVF655394 CFB655375:CFB655394 COX655375:COX655394 CYT655375:CYT655394 DIP655375:DIP655394 DSL655375:DSL655394 ECH655375:ECH655394 EMD655375:EMD655394 EVZ655375:EVZ655394 FFV655375:FFV655394 FPR655375:FPR655394 FZN655375:FZN655394 GJJ655375:GJJ655394 GTF655375:GTF655394 HDB655375:HDB655394 HMX655375:HMX655394 HWT655375:HWT655394 IGP655375:IGP655394 IQL655375:IQL655394 JAH655375:JAH655394 JKD655375:JKD655394 JTZ655375:JTZ655394 KDV655375:KDV655394 KNR655375:KNR655394 KXN655375:KXN655394 LHJ655375:LHJ655394 LRF655375:LRF655394 MBB655375:MBB655394 MKX655375:MKX655394 MUT655375:MUT655394 NEP655375:NEP655394 NOL655375:NOL655394 NYH655375:NYH655394 OID655375:OID655394 N720914:N720933 EH720911:EH720930 OD720911:OD720930 XZ720911:XZ720930 AHV720911:AHV720930 ARR720911:ARR720930 BBN720911:BBN720930 BLJ720911:BLJ720930 BVF720911:BVF720930 CFB720911:CFB720930 COX720911:COX720930 CYT720911:CYT720930 DIP720911:DIP720930 DSL720911:DSL720930 ECH720911:ECH720930 EMD720911:EMD720930 EVZ720911:EVZ720930 FFV720911:FFV720930 FPR720911:FPR720930 FZN720911:FZN720930 GJJ720911:GJJ720930 GTF720911:GTF720930 HDB720911:HDB720930 HMX720911:HMX720930 HWT720911:HWT720930 IGP720911:IGP720930 IQL720911:IQL720930 JAH720911:JAH720930 JKD720911:JKD720930 JTZ720911:JTZ720930 KDV720911:KDV720930 KNR720911:KNR720930 KXN720911:KXN720930 LHJ720911:LHJ720930 LRF720911:LRF720930 MBB720911:MBB720930 MKX720911:MKX720930 MUT720911:MUT720930 NEP720911:NEP720930 NOL720911:NOL720930 NYH720911:NYH720930 OID720911:OID720930 N786450:N786469 EH786447:EH786466 OD786447:OD786466 XZ786447:XZ786466 AHV786447:AHV786466 ARR786447:ARR786466 BBN786447:BBN786466 BLJ786447:BLJ786466 BVF786447:BVF786466 CFB786447:CFB786466 COX786447:COX786466 CYT786447:CYT786466 DIP786447:DIP786466 DSL786447:DSL786466 ECH786447:ECH786466 EMD786447:EMD786466 EVZ786447:EVZ786466 FFV786447:FFV786466 FPR786447:FPR786466 FZN786447:FZN786466 GJJ786447:GJJ786466 GTF786447:GTF786466 HDB786447:HDB786466 HMX786447:HMX786466 HWT786447:HWT786466 IGP786447:IGP786466 IQL786447:IQL786466 JAH786447:JAH786466 JKD786447:JKD786466 JTZ786447:JTZ786466 KDV786447:KDV786466 KNR786447:KNR786466 KXN786447:KXN786466 LHJ786447:LHJ786466 LRF786447:LRF786466 MBB786447:MBB786466 MKX786447:MKX786466 MUT786447:MUT786466 NEP786447:NEP786466 NOL786447:NOL786466 NYH786447:NYH786466 OID786447:OID786466 N851986:N852005 EH851983:EH852002 OD851983:OD852002 XZ851983:XZ852002 AHV851983:AHV852002 ARR851983:ARR852002 BBN851983:BBN852002 BLJ851983:BLJ852002 BVF851983:BVF852002 CFB851983:CFB852002 COX851983:COX852002 CYT851983:CYT852002 DIP851983:DIP852002 DSL851983:DSL852002 ECH851983:ECH852002 EMD851983:EMD852002 EVZ851983:EVZ852002 FFV851983:FFV852002 FPR851983:FPR852002 FZN851983:FZN852002 GJJ851983:GJJ852002 GTF851983:GTF852002 HDB851983:HDB852002 HMX851983:HMX852002 HWT851983:HWT852002 IGP851983:IGP852002 IQL851983:IQL852002 JAH851983:JAH852002 JKD851983:JKD852002 JTZ851983:JTZ852002 KDV851983:KDV852002 KNR851983:KNR852002 KXN851983:KXN852002 LHJ851983:LHJ852002 LRF851983:LRF852002 MBB851983:MBB852002 MKX851983:MKX852002 MUT851983:MUT852002 NEP851983:NEP852002 NOL851983:NOL852002 NYH851983:NYH852002 OID851983:OID852002 N917522:N917541 EH917519:EH917538 OD917519:OD917538 XZ917519:XZ917538 AHV917519:AHV917538 ARR917519:ARR917538 BBN917519:BBN917538 BLJ917519:BLJ917538 BVF917519:BVF917538 CFB917519:CFB917538 COX917519:COX917538 CYT917519:CYT917538 DIP917519:DIP917538 DSL917519:DSL917538 ECH917519:ECH917538 EMD917519:EMD917538 EVZ917519:EVZ917538 FFV917519:FFV917538 FPR917519:FPR917538 FZN917519:FZN917538 GJJ917519:GJJ917538 GTF917519:GTF917538 HDB917519:HDB917538 HMX917519:HMX917538 HWT917519:HWT917538 IGP917519:IGP917538 IQL917519:IQL917538 JAH917519:JAH917538 JKD917519:JKD917538 JTZ917519:JTZ917538 KDV917519:KDV917538 KNR917519:KNR917538 KXN917519:KXN917538 LHJ917519:LHJ917538 LRF917519:LRF917538 MBB917519:MBB917538 MKX917519:MKX917538 MUT917519:MUT917538 NEP917519:NEP917538 NOL917519:NOL917538 NYH917519:NYH917538 OID917519:OID917538 N983058:N983077 EH983055:EH983074 OD983055:OD983074 XZ983055:XZ983074 AHV983055:AHV983074 ARR983055:ARR983074 BBN983055:BBN983074 BLJ983055:BLJ983074 BVF983055:BVF983074 CFB983055:CFB983074 COX983055:COX983074 CYT983055:CYT983074 DIP983055:DIP983074 DSL983055:DSL983074 ECH983055:ECH983074 EMD983055:EMD983074 EVZ983055:EVZ983074 FFV983055:FFV983074 FPR983055:FPR983074 FZN983055:FZN983074 GJJ983055:GJJ983074 GTF983055:GTF983074 HDB983055:HDB983074 HMX983055:HMX983074 HWT983055:HWT983074 IGP983055:IGP983074 IQL983055:IQL983074 JAH983055:JAH983074 JKD983055:JKD983074 JTZ983055:JTZ983074 KDV983055:KDV983074 KNR983055:KNR983074 KXN983055:KXN983074 LHJ983055:LHJ983074 LRF983055:LRF983074 MBB983055:MBB983074 MKX983055:MKX983074 MUT983055:MUT983074 NEP983055:NEP983074 NOL983055:NOL983074 NYH983055:NYH983074 OID983055:OID983074">
      <formula1>$Y$9:$Y$23</formula1>
    </dataValidation>
    <dataValidation type="list" allowBlank="1" showInputMessage="1" showErrorMessage="1" sqref="EO10:EO29 R75:R84 R62:R71 OK10:OK29 YG10:YG29 AIC10:AIC29 ARY10:ARY29 BBU10:BBU29 BLQ10:BLQ29 BVM10:BVM29 CFI10:CFI29 CPE10:CPE29 CZA10:CZA29 DIW10:DIW29 DSS10:DSS29 ECO10:ECO29 EMK10:EMK29 EWG10:EWG29 FGC10:FGC29 FPY10:FPY29 FZU10:FZU29 GJQ10:GJQ29 GTM10:GTM29 HDI10:HDI29 HNE10:HNE29 HXA10:HXA29 IGW10:IGW29 IQS10:IQS29 JAO10:JAO29 JKK10:JKK29 JUG10:JUG29 KEC10:KEC29 KNY10:KNY29 KXU10:KXU29 LHQ10:LHQ29 LRM10:LRM29 MBI10:MBI29 MLE10:MLE29 MVA10:MVA29 NEW10:NEW29 NOS10:NOS29 NYO10:NYO29 OIK10:OIK29 R131090:R131109 EO65551:EO65570 OK65551:OK65570 YG65551:YG65570 AIC65551:AIC65570 ARY65551:ARY65570 BBU65551:BBU65570 BLQ65551:BLQ65570 BVM65551:BVM65570 CFI65551:CFI65570 CPE65551:CPE65570 CZA65551:CZA65570 DIW65551:DIW65570 DSS65551:DSS65570 ECO65551:ECO65570 EMK65551:EMK65570 EWG65551:EWG65570 FGC65551:FGC65570 FPY65551:FPY65570 FZU65551:FZU65570 GJQ65551:GJQ65570 GTM65551:GTM65570 HDI65551:HDI65570 HNE65551:HNE65570 HXA65551:HXA65570 IGW65551:IGW65570 IQS65551:IQS65570 JAO65551:JAO65570 JKK65551:JKK65570 JUG65551:JUG65570 KEC65551:KEC65570 KNY65551:KNY65570 KXU65551:KXU65570 LHQ65551:LHQ65570 LRM65551:LRM65570 MBI65551:MBI65570 MLE65551:MLE65570 MVA65551:MVA65570 NEW65551:NEW65570 NOS65551:NOS65570 NYO65551:NYO65570 OIK65551:OIK65570 R196626:R196645 EO131087:EO131106 OK131087:OK131106 YG131087:YG131106 AIC131087:AIC131106 ARY131087:ARY131106 BBU131087:BBU131106 BLQ131087:BLQ131106 BVM131087:BVM131106 CFI131087:CFI131106 CPE131087:CPE131106 CZA131087:CZA131106 DIW131087:DIW131106 DSS131087:DSS131106 ECO131087:ECO131106 EMK131087:EMK131106 EWG131087:EWG131106 FGC131087:FGC131106 FPY131087:FPY131106 FZU131087:FZU131106 GJQ131087:GJQ131106 GTM131087:GTM131106 HDI131087:HDI131106 HNE131087:HNE131106 HXA131087:HXA131106 IGW131087:IGW131106 IQS131087:IQS131106 JAO131087:JAO131106 JKK131087:JKK131106 JUG131087:JUG131106 KEC131087:KEC131106 KNY131087:KNY131106 KXU131087:KXU131106 LHQ131087:LHQ131106 LRM131087:LRM131106 MBI131087:MBI131106 MLE131087:MLE131106 MVA131087:MVA131106 NEW131087:NEW131106 NOS131087:NOS131106 NYO131087:NYO131106 OIK131087:OIK131106 R262162:R262181 EO196623:EO196642 OK196623:OK196642 YG196623:YG196642 AIC196623:AIC196642 ARY196623:ARY196642 BBU196623:BBU196642 BLQ196623:BLQ196642 BVM196623:BVM196642 CFI196623:CFI196642 CPE196623:CPE196642 CZA196623:CZA196642 DIW196623:DIW196642 DSS196623:DSS196642 ECO196623:ECO196642 EMK196623:EMK196642 EWG196623:EWG196642 FGC196623:FGC196642 FPY196623:FPY196642 FZU196623:FZU196642 GJQ196623:GJQ196642 GTM196623:GTM196642 HDI196623:HDI196642 HNE196623:HNE196642 HXA196623:HXA196642 IGW196623:IGW196642 IQS196623:IQS196642 JAO196623:JAO196642 JKK196623:JKK196642 JUG196623:JUG196642 KEC196623:KEC196642 KNY196623:KNY196642 KXU196623:KXU196642 LHQ196623:LHQ196642 LRM196623:LRM196642 MBI196623:MBI196642 MLE196623:MLE196642 MVA196623:MVA196642 NEW196623:NEW196642 NOS196623:NOS196642 NYO196623:NYO196642 OIK196623:OIK196642 R327698:R327717 EO262159:EO262178 OK262159:OK262178 YG262159:YG262178 AIC262159:AIC262178 ARY262159:ARY262178 BBU262159:BBU262178 BLQ262159:BLQ262178 BVM262159:BVM262178 CFI262159:CFI262178 CPE262159:CPE262178 CZA262159:CZA262178 DIW262159:DIW262178 DSS262159:DSS262178 ECO262159:ECO262178 EMK262159:EMK262178 EWG262159:EWG262178 FGC262159:FGC262178 FPY262159:FPY262178 FZU262159:FZU262178 GJQ262159:GJQ262178 GTM262159:GTM262178 HDI262159:HDI262178 HNE262159:HNE262178 HXA262159:HXA262178 IGW262159:IGW262178 IQS262159:IQS262178 JAO262159:JAO262178 JKK262159:JKK262178 JUG262159:JUG262178 KEC262159:KEC262178 KNY262159:KNY262178 KXU262159:KXU262178 LHQ262159:LHQ262178 LRM262159:LRM262178 MBI262159:MBI262178 MLE262159:MLE262178 MVA262159:MVA262178 NEW262159:NEW262178 NOS262159:NOS262178 NYO262159:NYO262178 OIK262159:OIK262178 R393234:R393253 EO327695:EO327714 OK327695:OK327714 YG327695:YG327714 AIC327695:AIC327714 ARY327695:ARY327714 BBU327695:BBU327714 BLQ327695:BLQ327714 BVM327695:BVM327714 CFI327695:CFI327714 CPE327695:CPE327714 CZA327695:CZA327714 DIW327695:DIW327714 DSS327695:DSS327714 ECO327695:ECO327714 EMK327695:EMK327714 EWG327695:EWG327714 FGC327695:FGC327714 FPY327695:FPY327714 FZU327695:FZU327714 GJQ327695:GJQ327714 GTM327695:GTM327714 HDI327695:HDI327714 HNE327695:HNE327714 HXA327695:HXA327714 IGW327695:IGW327714 IQS327695:IQS327714 JAO327695:JAO327714 JKK327695:JKK327714 JUG327695:JUG327714 KEC327695:KEC327714 KNY327695:KNY327714 KXU327695:KXU327714 LHQ327695:LHQ327714 LRM327695:LRM327714 MBI327695:MBI327714 MLE327695:MLE327714 MVA327695:MVA327714 NEW327695:NEW327714 NOS327695:NOS327714 NYO327695:NYO327714 OIK327695:OIK327714 R458770:R458789 EO393231:EO393250 OK393231:OK393250 YG393231:YG393250 AIC393231:AIC393250 ARY393231:ARY393250 BBU393231:BBU393250 BLQ393231:BLQ393250 BVM393231:BVM393250 CFI393231:CFI393250 CPE393231:CPE393250 CZA393231:CZA393250 DIW393231:DIW393250 DSS393231:DSS393250 ECO393231:ECO393250 EMK393231:EMK393250 EWG393231:EWG393250 FGC393231:FGC393250 FPY393231:FPY393250 FZU393231:FZU393250 GJQ393231:GJQ393250 GTM393231:GTM393250 HDI393231:HDI393250 HNE393231:HNE393250 HXA393231:HXA393250 IGW393231:IGW393250 IQS393231:IQS393250 JAO393231:JAO393250 JKK393231:JKK393250 JUG393231:JUG393250 KEC393231:KEC393250 KNY393231:KNY393250 KXU393231:KXU393250 LHQ393231:LHQ393250 LRM393231:LRM393250 MBI393231:MBI393250 MLE393231:MLE393250 MVA393231:MVA393250 NEW393231:NEW393250 NOS393231:NOS393250 NYO393231:NYO393250 OIK393231:OIK393250 R524306:R524325 EO458767:EO458786 OK458767:OK458786 YG458767:YG458786 AIC458767:AIC458786 ARY458767:ARY458786 BBU458767:BBU458786 BLQ458767:BLQ458786 BVM458767:BVM458786 CFI458767:CFI458786 CPE458767:CPE458786 CZA458767:CZA458786 DIW458767:DIW458786 DSS458767:DSS458786 ECO458767:ECO458786 EMK458767:EMK458786 EWG458767:EWG458786 FGC458767:FGC458786 FPY458767:FPY458786 FZU458767:FZU458786 GJQ458767:GJQ458786 GTM458767:GTM458786 HDI458767:HDI458786 HNE458767:HNE458786 HXA458767:HXA458786 IGW458767:IGW458786 IQS458767:IQS458786 JAO458767:JAO458786 JKK458767:JKK458786 JUG458767:JUG458786 KEC458767:KEC458786 KNY458767:KNY458786 KXU458767:KXU458786 LHQ458767:LHQ458786 LRM458767:LRM458786 MBI458767:MBI458786 MLE458767:MLE458786 MVA458767:MVA458786 NEW458767:NEW458786 NOS458767:NOS458786 NYO458767:NYO458786 OIK458767:OIK458786 R589842:R589861 EO524303:EO524322 OK524303:OK524322 YG524303:YG524322 AIC524303:AIC524322 ARY524303:ARY524322 BBU524303:BBU524322 BLQ524303:BLQ524322 BVM524303:BVM524322 CFI524303:CFI524322 CPE524303:CPE524322 CZA524303:CZA524322 DIW524303:DIW524322 DSS524303:DSS524322 ECO524303:ECO524322 EMK524303:EMK524322 EWG524303:EWG524322 FGC524303:FGC524322 FPY524303:FPY524322 FZU524303:FZU524322 GJQ524303:GJQ524322 GTM524303:GTM524322 HDI524303:HDI524322 HNE524303:HNE524322 HXA524303:HXA524322 IGW524303:IGW524322 IQS524303:IQS524322 JAO524303:JAO524322 JKK524303:JKK524322 JUG524303:JUG524322 KEC524303:KEC524322 KNY524303:KNY524322 KXU524303:KXU524322 LHQ524303:LHQ524322 LRM524303:LRM524322 MBI524303:MBI524322 MLE524303:MLE524322 MVA524303:MVA524322 NEW524303:NEW524322 NOS524303:NOS524322 NYO524303:NYO524322 OIK524303:OIK524322 R655378:R655397 EO589839:EO589858 OK589839:OK589858 YG589839:YG589858 AIC589839:AIC589858 ARY589839:ARY589858 BBU589839:BBU589858 BLQ589839:BLQ589858 BVM589839:BVM589858 CFI589839:CFI589858 CPE589839:CPE589858 CZA589839:CZA589858 DIW589839:DIW589858 DSS589839:DSS589858 ECO589839:ECO589858 EMK589839:EMK589858 EWG589839:EWG589858 FGC589839:FGC589858 FPY589839:FPY589858 FZU589839:FZU589858 GJQ589839:GJQ589858 GTM589839:GTM589858 HDI589839:HDI589858 HNE589839:HNE589858 HXA589839:HXA589858 IGW589839:IGW589858 IQS589839:IQS589858 JAO589839:JAO589858 JKK589839:JKK589858 JUG589839:JUG589858 KEC589839:KEC589858 KNY589839:KNY589858 KXU589839:KXU589858 LHQ589839:LHQ589858 LRM589839:LRM589858 MBI589839:MBI589858 MLE589839:MLE589858 MVA589839:MVA589858 NEW589839:NEW589858 NOS589839:NOS589858 NYO589839:NYO589858 OIK589839:OIK589858 R720914:R720933 EO655375:EO655394 OK655375:OK655394 YG655375:YG655394 AIC655375:AIC655394 ARY655375:ARY655394 BBU655375:BBU655394 BLQ655375:BLQ655394 BVM655375:BVM655394 CFI655375:CFI655394 CPE655375:CPE655394 CZA655375:CZA655394 DIW655375:DIW655394 DSS655375:DSS655394 ECO655375:ECO655394 EMK655375:EMK655394 EWG655375:EWG655394 FGC655375:FGC655394 FPY655375:FPY655394 FZU655375:FZU655394 GJQ655375:GJQ655394 GTM655375:GTM655394 HDI655375:HDI655394 HNE655375:HNE655394 HXA655375:HXA655394 IGW655375:IGW655394 IQS655375:IQS655394 JAO655375:JAO655394 JKK655375:JKK655394 JUG655375:JUG655394 KEC655375:KEC655394 KNY655375:KNY655394 KXU655375:KXU655394 LHQ655375:LHQ655394 LRM655375:LRM655394 MBI655375:MBI655394 MLE655375:MLE655394 MVA655375:MVA655394 NEW655375:NEW655394 NOS655375:NOS655394 NYO655375:NYO655394 OIK655375:OIK655394 R786450:R786469 EO720911:EO720930 OK720911:OK720930 YG720911:YG720930 AIC720911:AIC720930 ARY720911:ARY720930 BBU720911:BBU720930 BLQ720911:BLQ720930 BVM720911:BVM720930 CFI720911:CFI720930 CPE720911:CPE720930 CZA720911:CZA720930 DIW720911:DIW720930 DSS720911:DSS720930 ECO720911:ECO720930 EMK720911:EMK720930 EWG720911:EWG720930 FGC720911:FGC720930 FPY720911:FPY720930 FZU720911:FZU720930 GJQ720911:GJQ720930 GTM720911:GTM720930 HDI720911:HDI720930 HNE720911:HNE720930 HXA720911:HXA720930 IGW720911:IGW720930 IQS720911:IQS720930 JAO720911:JAO720930 JKK720911:JKK720930 JUG720911:JUG720930 KEC720911:KEC720930 KNY720911:KNY720930 KXU720911:KXU720930 LHQ720911:LHQ720930 LRM720911:LRM720930 MBI720911:MBI720930 MLE720911:MLE720930 MVA720911:MVA720930 NEW720911:NEW720930 NOS720911:NOS720930 NYO720911:NYO720930 OIK720911:OIK720930 R851986:R852005 EO786447:EO786466 OK786447:OK786466 YG786447:YG786466 AIC786447:AIC786466 ARY786447:ARY786466 BBU786447:BBU786466 BLQ786447:BLQ786466 BVM786447:BVM786466 CFI786447:CFI786466 CPE786447:CPE786466 CZA786447:CZA786466 DIW786447:DIW786466 DSS786447:DSS786466 ECO786447:ECO786466 EMK786447:EMK786466 EWG786447:EWG786466 FGC786447:FGC786466 FPY786447:FPY786466 FZU786447:FZU786466 GJQ786447:GJQ786466 GTM786447:GTM786466 HDI786447:HDI786466 HNE786447:HNE786466 HXA786447:HXA786466 IGW786447:IGW786466 IQS786447:IQS786466 JAO786447:JAO786466 JKK786447:JKK786466 JUG786447:JUG786466 KEC786447:KEC786466 KNY786447:KNY786466 KXU786447:KXU786466 LHQ786447:LHQ786466 LRM786447:LRM786466 MBI786447:MBI786466 MLE786447:MLE786466 MVA786447:MVA786466 NEW786447:NEW786466 NOS786447:NOS786466 NYO786447:NYO786466 OIK786447:OIK786466 R917522:R917541 EO851983:EO852002 OK851983:OK852002 YG851983:YG852002 AIC851983:AIC852002 ARY851983:ARY852002 BBU851983:BBU852002 BLQ851983:BLQ852002 BVM851983:BVM852002 CFI851983:CFI852002 CPE851983:CPE852002 CZA851983:CZA852002 DIW851983:DIW852002 DSS851983:DSS852002 ECO851983:ECO852002 EMK851983:EMK852002 EWG851983:EWG852002 FGC851983:FGC852002 FPY851983:FPY852002 FZU851983:FZU852002 GJQ851983:GJQ852002 GTM851983:GTM852002 HDI851983:HDI852002 HNE851983:HNE852002 HXA851983:HXA852002 IGW851983:IGW852002 IQS851983:IQS852002 JAO851983:JAO852002 JKK851983:JKK852002 JUG851983:JUG852002 KEC851983:KEC852002 KNY851983:KNY852002 KXU851983:KXU852002 LHQ851983:LHQ852002 LRM851983:LRM852002 MBI851983:MBI852002 MLE851983:MLE852002 MVA851983:MVA852002 NEW851983:NEW852002 NOS851983:NOS852002 NYO851983:NYO852002 OIK851983:OIK852002 R983058:R983077 EO917519:EO917538 OK917519:OK917538 YG917519:YG917538 AIC917519:AIC917538 ARY917519:ARY917538 BBU917519:BBU917538 BLQ917519:BLQ917538 BVM917519:BVM917538 CFI917519:CFI917538 CPE917519:CPE917538 CZA917519:CZA917538 DIW917519:DIW917538 DSS917519:DSS917538 ECO917519:ECO917538 EMK917519:EMK917538 EWG917519:EWG917538 FGC917519:FGC917538 FPY917519:FPY917538 FZU917519:FZU917538 GJQ917519:GJQ917538 GTM917519:GTM917538 HDI917519:HDI917538 HNE917519:HNE917538 HXA917519:HXA917538 IGW917519:IGW917538 IQS917519:IQS917538 JAO917519:JAO917538 JKK917519:JKK917538 JUG917519:JUG917538 KEC917519:KEC917538 KNY917519:KNY917538 KXU917519:KXU917538 LHQ917519:LHQ917538 LRM917519:LRM917538 MBI917519:MBI917538 MLE917519:MLE917538 MVA917519:MVA917538 NEW917519:NEW917538 NOS917519:NOS917538 NYO917519:NYO917538 OIK917519:OIK917538 EO983055:EO983074 OK983055:OK983074 YG983055:YG983074 AIC983055:AIC983074 ARY983055:ARY983074 BBU983055:BBU983074 BLQ983055:BLQ983074 BVM983055:BVM983074 CFI983055:CFI983074 CPE983055:CPE983074 CZA983055:CZA983074 DIW983055:DIW983074 DSS983055:DSS983074 ECO983055:ECO983074 EMK983055:EMK983074 EWG983055:EWG983074 FGC983055:FGC983074 FPY983055:FPY983074 FZU983055:FZU983074 GJQ983055:GJQ983074 GTM983055:GTM983074 HDI983055:HDI983074 HNE983055:HNE983074 HXA983055:HXA983074 IGW983055:IGW983074 IQS983055:IQS983074 JAO983055:JAO983074 JKK983055:JKK983074 JUG983055:JUG983074 KEC983055:KEC983074 KNY983055:KNY983074 KXU983055:KXU983074 LHQ983055:LHQ983074 LRM983055:LRM983074 MBI983055:MBI983074 MLE983055:MLE983074 MVA983055:MVA983074 NEW983055:NEW983074 NOS983055:NOS983074 NYO983055:NYO983074 OIK983055:OIK983074 R65554:R65573 R29:R43 R11:R25">
      <formula1>$AG$9:$AG$10</formula1>
    </dataValidation>
    <dataValidation type="whole" imeMode="halfAlpha" allowBlank="1" showInputMessage="1" showErrorMessage="1" sqref="EA10:EA29 NW10:NW29 XS10:XS29 AHO10:AHO29 ARK10:ARK29 BBG10:BBG29 BLC10:BLC29 BUY10:BUY29 CEU10:CEU29 COQ10:COQ29 CYM10:CYM29 DII10:DII29 DSE10:DSE29 ECA10:ECA29 ELW10:ELW29 EVS10:EVS29 FFO10:FFO29 FPK10:FPK29 FZG10:FZG29 GJC10:GJC29 GSY10:GSY29 HCU10:HCU29 HMQ10:HMQ29 HWM10:HWM29 IGI10:IGI29 IQE10:IQE29 JAA10:JAA29 JJW10:JJW29 JTS10:JTS29 KDO10:KDO29 KNK10:KNK29 KXG10:KXG29 LHC10:LHC29 LQY10:LQY29 MAU10:MAU29 MKQ10:MKQ29 MUM10:MUM29 NEI10:NEI29 NOE10:NOE29 NYA10:NYA29 OHW10:OHW29 I65555:I65574 EA65551:EA65570 NW65551:NW65570 XS65551:XS65570 AHO65551:AHO65570 ARK65551:ARK65570 BBG65551:BBG65570 BLC65551:BLC65570 BUY65551:BUY65570 CEU65551:CEU65570 COQ65551:COQ65570 CYM65551:CYM65570 DII65551:DII65570 DSE65551:DSE65570 ECA65551:ECA65570 ELW65551:ELW65570 EVS65551:EVS65570 FFO65551:FFO65570 FPK65551:FPK65570 FZG65551:FZG65570 GJC65551:GJC65570 GSY65551:GSY65570 HCU65551:HCU65570 HMQ65551:HMQ65570 HWM65551:HWM65570 IGI65551:IGI65570 IQE65551:IQE65570 JAA65551:JAA65570 JJW65551:JJW65570 JTS65551:JTS65570 KDO65551:KDO65570 KNK65551:KNK65570 KXG65551:KXG65570 LHC65551:LHC65570 LQY65551:LQY65570 MAU65551:MAU65570 MKQ65551:MKQ65570 MUM65551:MUM65570 NEI65551:NEI65570 NOE65551:NOE65570 NYA65551:NYA65570 OHW65551:OHW65570 I131091:I131110 EA131087:EA131106 NW131087:NW131106 XS131087:XS131106 AHO131087:AHO131106 ARK131087:ARK131106 BBG131087:BBG131106 BLC131087:BLC131106 BUY131087:BUY131106 CEU131087:CEU131106 COQ131087:COQ131106 CYM131087:CYM131106 DII131087:DII131106 DSE131087:DSE131106 ECA131087:ECA131106 ELW131087:ELW131106 EVS131087:EVS131106 FFO131087:FFO131106 FPK131087:FPK131106 FZG131087:FZG131106 GJC131087:GJC131106 GSY131087:GSY131106 HCU131087:HCU131106 HMQ131087:HMQ131106 HWM131087:HWM131106 IGI131087:IGI131106 IQE131087:IQE131106 JAA131087:JAA131106 JJW131087:JJW131106 JTS131087:JTS131106 KDO131087:KDO131106 KNK131087:KNK131106 KXG131087:KXG131106 LHC131087:LHC131106 LQY131087:LQY131106 MAU131087:MAU131106 MKQ131087:MKQ131106 MUM131087:MUM131106 NEI131087:NEI131106 NOE131087:NOE131106 NYA131087:NYA131106 OHW131087:OHW131106 I196627:I196646 EA196623:EA196642 NW196623:NW196642 XS196623:XS196642 AHO196623:AHO196642 ARK196623:ARK196642 BBG196623:BBG196642 BLC196623:BLC196642 BUY196623:BUY196642 CEU196623:CEU196642 COQ196623:COQ196642 CYM196623:CYM196642 DII196623:DII196642 DSE196623:DSE196642 ECA196623:ECA196642 ELW196623:ELW196642 EVS196623:EVS196642 FFO196623:FFO196642 FPK196623:FPK196642 FZG196623:FZG196642 GJC196623:GJC196642 GSY196623:GSY196642 HCU196623:HCU196642 HMQ196623:HMQ196642 HWM196623:HWM196642 IGI196623:IGI196642 IQE196623:IQE196642 JAA196623:JAA196642 JJW196623:JJW196642 JTS196623:JTS196642 KDO196623:KDO196642 KNK196623:KNK196642 KXG196623:KXG196642 LHC196623:LHC196642 LQY196623:LQY196642 MAU196623:MAU196642 MKQ196623:MKQ196642 MUM196623:MUM196642 NEI196623:NEI196642 NOE196623:NOE196642 NYA196623:NYA196642 OHW196623:OHW196642 I262163:I262182 EA262159:EA262178 NW262159:NW262178 XS262159:XS262178 AHO262159:AHO262178 ARK262159:ARK262178 BBG262159:BBG262178 BLC262159:BLC262178 BUY262159:BUY262178 CEU262159:CEU262178 COQ262159:COQ262178 CYM262159:CYM262178 DII262159:DII262178 DSE262159:DSE262178 ECA262159:ECA262178 ELW262159:ELW262178 EVS262159:EVS262178 FFO262159:FFO262178 FPK262159:FPK262178 FZG262159:FZG262178 GJC262159:GJC262178 GSY262159:GSY262178 HCU262159:HCU262178 HMQ262159:HMQ262178 HWM262159:HWM262178 IGI262159:IGI262178 IQE262159:IQE262178 JAA262159:JAA262178 JJW262159:JJW262178 JTS262159:JTS262178 KDO262159:KDO262178 KNK262159:KNK262178 KXG262159:KXG262178 LHC262159:LHC262178 LQY262159:LQY262178 MAU262159:MAU262178 MKQ262159:MKQ262178 MUM262159:MUM262178 NEI262159:NEI262178 NOE262159:NOE262178 NYA262159:NYA262178 OHW262159:OHW262178 I327699:I327718 EA327695:EA327714 NW327695:NW327714 XS327695:XS327714 AHO327695:AHO327714 ARK327695:ARK327714 BBG327695:BBG327714 BLC327695:BLC327714 BUY327695:BUY327714 CEU327695:CEU327714 COQ327695:COQ327714 CYM327695:CYM327714 DII327695:DII327714 DSE327695:DSE327714 ECA327695:ECA327714 ELW327695:ELW327714 EVS327695:EVS327714 FFO327695:FFO327714 FPK327695:FPK327714 FZG327695:FZG327714 GJC327695:GJC327714 GSY327695:GSY327714 HCU327695:HCU327714 HMQ327695:HMQ327714 HWM327695:HWM327714 IGI327695:IGI327714 IQE327695:IQE327714 JAA327695:JAA327714 JJW327695:JJW327714 JTS327695:JTS327714 KDO327695:KDO327714 KNK327695:KNK327714 KXG327695:KXG327714 LHC327695:LHC327714 LQY327695:LQY327714 MAU327695:MAU327714 MKQ327695:MKQ327714 MUM327695:MUM327714 NEI327695:NEI327714 NOE327695:NOE327714 NYA327695:NYA327714 OHW327695:OHW327714 I393235:I393254 EA393231:EA393250 NW393231:NW393250 XS393231:XS393250 AHO393231:AHO393250 ARK393231:ARK393250 BBG393231:BBG393250 BLC393231:BLC393250 BUY393231:BUY393250 CEU393231:CEU393250 COQ393231:COQ393250 CYM393231:CYM393250 DII393231:DII393250 DSE393231:DSE393250 ECA393231:ECA393250 ELW393231:ELW393250 EVS393231:EVS393250 FFO393231:FFO393250 FPK393231:FPK393250 FZG393231:FZG393250 GJC393231:GJC393250 GSY393231:GSY393250 HCU393231:HCU393250 HMQ393231:HMQ393250 HWM393231:HWM393250 IGI393231:IGI393250 IQE393231:IQE393250 JAA393231:JAA393250 JJW393231:JJW393250 JTS393231:JTS393250 KDO393231:KDO393250 KNK393231:KNK393250 KXG393231:KXG393250 LHC393231:LHC393250 LQY393231:LQY393250 MAU393231:MAU393250 MKQ393231:MKQ393250 MUM393231:MUM393250 NEI393231:NEI393250 NOE393231:NOE393250 NYA393231:NYA393250 OHW393231:OHW393250 I458771:I458790 EA458767:EA458786 NW458767:NW458786 XS458767:XS458786 AHO458767:AHO458786 ARK458767:ARK458786 BBG458767:BBG458786 BLC458767:BLC458786 BUY458767:BUY458786 CEU458767:CEU458786 COQ458767:COQ458786 CYM458767:CYM458786 DII458767:DII458786 DSE458767:DSE458786 ECA458767:ECA458786 ELW458767:ELW458786 EVS458767:EVS458786 FFO458767:FFO458786 FPK458767:FPK458786 FZG458767:FZG458786 GJC458767:GJC458786 GSY458767:GSY458786 HCU458767:HCU458786 HMQ458767:HMQ458786 HWM458767:HWM458786 IGI458767:IGI458786 IQE458767:IQE458786 JAA458767:JAA458786 JJW458767:JJW458786 JTS458767:JTS458786 KDO458767:KDO458786 KNK458767:KNK458786 KXG458767:KXG458786 LHC458767:LHC458786 LQY458767:LQY458786 MAU458767:MAU458786 MKQ458767:MKQ458786 MUM458767:MUM458786 NEI458767:NEI458786 NOE458767:NOE458786 NYA458767:NYA458786 OHW458767:OHW458786 I524307:I524326 EA524303:EA524322 NW524303:NW524322 XS524303:XS524322 AHO524303:AHO524322 ARK524303:ARK524322 BBG524303:BBG524322 BLC524303:BLC524322 BUY524303:BUY524322 CEU524303:CEU524322 COQ524303:COQ524322 CYM524303:CYM524322 DII524303:DII524322 DSE524303:DSE524322 ECA524303:ECA524322 ELW524303:ELW524322 EVS524303:EVS524322 FFO524303:FFO524322 FPK524303:FPK524322 FZG524303:FZG524322 GJC524303:GJC524322 GSY524303:GSY524322 HCU524303:HCU524322 HMQ524303:HMQ524322 HWM524303:HWM524322 IGI524303:IGI524322 IQE524303:IQE524322 JAA524303:JAA524322 JJW524303:JJW524322 JTS524303:JTS524322 KDO524303:KDO524322 KNK524303:KNK524322 KXG524303:KXG524322 LHC524303:LHC524322 LQY524303:LQY524322 MAU524303:MAU524322 MKQ524303:MKQ524322 MUM524303:MUM524322 NEI524303:NEI524322 NOE524303:NOE524322 NYA524303:NYA524322 OHW524303:OHW524322 I589843:I589862 EA589839:EA589858 NW589839:NW589858 XS589839:XS589858 AHO589839:AHO589858 ARK589839:ARK589858 BBG589839:BBG589858 BLC589839:BLC589858 BUY589839:BUY589858 CEU589839:CEU589858 COQ589839:COQ589858 CYM589839:CYM589858 DII589839:DII589858 DSE589839:DSE589858 ECA589839:ECA589858 ELW589839:ELW589858 EVS589839:EVS589858 FFO589839:FFO589858 FPK589839:FPK589858 FZG589839:FZG589858 GJC589839:GJC589858 GSY589839:GSY589858 HCU589839:HCU589858 HMQ589839:HMQ589858 HWM589839:HWM589858 IGI589839:IGI589858 IQE589839:IQE589858 JAA589839:JAA589858 JJW589839:JJW589858 JTS589839:JTS589858 KDO589839:KDO589858 KNK589839:KNK589858 KXG589839:KXG589858 LHC589839:LHC589858 LQY589839:LQY589858 MAU589839:MAU589858 MKQ589839:MKQ589858 MUM589839:MUM589858 NEI589839:NEI589858 NOE589839:NOE589858 NYA589839:NYA589858 OHW589839:OHW589858 I655379:I655398 EA655375:EA655394 NW655375:NW655394 XS655375:XS655394 AHO655375:AHO655394 ARK655375:ARK655394 BBG655375:BBG655394 BLC655375:BLC655394 BUY655375:BUY655394 CEU655375:CEU655394 COQ655375:COQ655394 CYM655375:CYM655394 DII655375:DII655394 DSE655375:DSE655394 ECA655375:ECA655394 ELW655375:ELW655394 EVS655375:EVS655394 FFO655375:FFO655394 FPK655375:FPK655394 FZG655375:FZG655394 GJC655375:GJC655394 GSY655375:GSY655394 HCU655375:HCU655394 HMQ655375:HMQ655394 HWM655375:HWM655394 IGI655375:IGI655394 IQE655375:IQE655394 JAA655375:JAA655394 JJW655375:JJW655394 JTS655375:JTS655394 KDO655375:KDO655394 KNK655375:KNK655394 KXG655375:KXG655394 LHC655375:LHC655394 LQY655375:LQY655394 MAU655375:MAU655394 MKQ655375:MKQ655394 MUM655375:MUM655394 NEI655375:NEI655394 NOE655375:NOE655394 NYA655375:NYA655394 OHW655375:OHW655394 I720915:I720934 EA720911:EA720930 NW720911:NW720930 XS720911:XS720930 AHO720911:AHO720930 ARK720911:ARK720930 BBG720911:BBG720930 BLC720911:BLC720930 BUY720911:BUY720930 CEU720911:CEU720930 COQ720911:COQ720930 CYM720911:CYM720930 DII720911:DII720930 DSE720911:DSE720930 ECA720911:ECA720930 ELW720911:ELW720930 EVS720911:EVS720930 FFO720911:FFO720930 FPK720911:FPK720930 FZG720911:FZG720930 GJC720911:GJC720930 GSY720911:GSY720930 HCU720911:HCU720930 HMQ720911:HMQ720930 HWM720911:HWM720930 IGI720911:IGI720930 IQE720911:IQE720930 JAA720911:JAA720930 JJW720911:JJW720930 JTS720911:JTS720930 KDO720911:KDO720930 KNK720911:KNK720930 KXG720911:KXG720930 LHC720911:LHC720930 LQY720911:LQY720930 MAU720911:MAU720930 MKQ720911:MKQ720930 MUM720911:MUM720930 NEI720911:NEI720930 NOE720911:NOE720930 NYA720911:NYA720930 OHW720911:OHW720930 I786451:I786470 EA786447:EA786466 NW786447:NW786466 XS786447:XS786466 AHO786447:AHO786466 ARK786447:ARK786466 BBG786447:BBG786466 BLC786447:BLC786466 BUY786447:BUY786466 CEU786447:CEU786466 COQ786447:COQ786466 CYM786447:CYM786466 DII786447:DII786466 DSE786447:DSE786466 ECA786447:ECA786466 ELW786447:ELW786466 EVS786447:EVS786466 FFO786447:FFO786466 FPK786447:FPK786466 FZG786447:FZG786466 GJC786447:GJC786466 GSY786447:GSY786466 HCU786447:HCU786466 HMQ786447:HMQ786466 HWM786447:HWM786466 IGI786447:IGI786466 IQE786447:IQE786466 JAA786447:JAA786466 JJW786447:JJW786466 JTS786447:JTS786466 KDO786447:KDO786466 KNK786447:KNK786466 KXG786447:KXG786466 LHC786447:LHC786466 LQY786447:LQY786466 MAU786447:MAU786466 MKQ786447:MKQ786466 MUM786447:MUM786466 NEI786447:NEI786466 NOE786447:NOE786466 NYA786447:NYA786466 OHW786447:OHW786466 I851987:I852006 EA851983:EA852002 NW851983:NW852002 XS851983:XS852002 AHO851983:AHO852002 ARK851983:ARK852002 BBG851983:BBG852002 BLC851983:BLC852002 BUY851983:BUY852002 CEU851983:CEU852002 COQ851983:COQ852002 CYM851983:CYM852002 DII851983:DII852002 DSE851983:DSE852002 ECA851983:ECA852002 ELW851983:ELW852002 EVS851983:EVS852002 FFO851983:FFO852002 FPK851983:FPK852002 FZG851983:FZG852002 GJC851983:GJC852002 GSY851983:GSY852002 HCU851983:HCU852002 HMQ851983:HMQ852002 HWM851983:HWM852002 IGI851983:IGI852002 IQE851983:IQE852002 JAA851983:JAA852002 JJW851983:JJW852002 JTS851983:JTS852002 KDO851983:KDO852002 KNK851983:KNK852002 KXG851983:KXG852002 LHC851983:LHC852002 LQY851983:LQY852002 MAU851983:MAU852002 MKQ851983:MKQ852002 MUM851983:MUM852002 NEI851983:NEI852002 NOE851983:NOE852002 NYA851983:NYA852002 OHW851983:OHW852002 I917523:I917542 EA917519:EA917538 NW917519:NW917538 XS917519:XS917538 AHO917519:AHO917538 ARK917519:ARK917538 BBG917519:BBG917538 BLC917519:BLC917538 BUY917519:BUY917538 CEU917519:CEU917538 COQ917519:COQ917538 CYM917519:CYM917538 DII917519:DII917538 DSE917519:DSE917538 ECA917519:ECA917538 ELW917519:ELW917538 EVS917519:EVS917538 FFO917519:FFO917538 FPK917519:FPK917538 FZG917519:FZG917538 GJC917519:GJC917538 GSY917519:GSY917538 HCU917519:HCU917538 HMQ917519:HMQ917538 HWM917519:HWM917538 IGI917519:IGI917538 IQE917519:IQE917538 JAA917519:JAA917538 JJW917519:JJW917538 JTS917519:JTS917538 KDO917519:KDO917538 KNK917519:KNK917538 KXG917519:KXG917538 LHC917519:LHC917538 LQY917519:LQY917538 MAU917519:MAU917538 MKQ917519:MKQ917538 MUM917519:MUM917538 NEI917519:NEI917538 NOE917519:NOE917538 NYA917519:NYA917538 OHW917519:OHW917538 I983059:I983078 EA983055:EA983074 NW983055:NW983074 XS983055:XS983074 AHO983055:AHO983074 ARK983055:ARK983074 BBG983055:BBG983074 BLC983055:BLC983074 BUY983055:BUY983074 CEU983055:CEU983074 COQ983055:COQ983074 CYM983055:CYM983074 DII983055:DII983074 DSE983055:DSE983074 ECA983055:ECA983074 ELW983055:ELW983074 EVS983055:EVS983074 FFO983055:FFO983074 FPK983055:FPK983074 FZG983055:FZG983074 GJC983055:GJC983074 GSY983055:GSY983074 HCU983055:HCU983074 HMQ983055:HMQ983074 HWM983055:HWM983074 IGI983055:IGI983074 IQE983055:IQE983074 JAA983055:JAA983074 JJW983055:JJW983074 JTS983055:JTS983074 KDO983055:KDO983074 KNK983055:KNK983074 KXG983055:KXG983074 LHC983055:LHC983074 LQY983055:LQY983074 MAU983055:MAU983074 MKQ983055:MKQ983074 MUM983055:MUM983074 NEI983055:NEI983074 NOE983055:NOE983074 NYA983055:NYA983074 OHW983055:OHW983074 I29:I43 I11:I25 I75:I84 I62:I71">
      <formula1>101</formula1>
      <formula2>1231</formula2>
    </dataValidation>
    <dataValidation type="whole" imeMode="halfAlpha" allowBlank="1" showInputMessage="1" showErrorMessage="1" sqref="DZ10:DZ29 NV10:NV29 XR10:XR29 AHN10:AHN29 ARJ10:ARJ29 BBF10:BBF29 BLB10:BLB29 BUX10:BUX29 CET10:CET29 COP10:COP29 CYL10:CYL29 DIH10:DIH29 DSD10:DSD29 EBZ10:EBZ29 ELV10:ELV29 EVR10:EVR29 FFN10:FFN29 FPJ10:FPJ29 FZF10:FZF29 GJB10:GJB29 GSX10:GSX29 HCT10:HCT29 HMP10:HMP29 HWL10:HWL29 IGH10:IGH29 IQD10:IQD29 IZZ10:IZZ29 JJV10:JJV29 JTR10:JTR29 KDN10:KDN29 KNJ10:KNJ29 KXF10:KXF29 LHB10:LHB29 LQX10:LQX29 MAT10:MAT29 MKP10:MKP29 MUL10:MUL29 NEH10:NEH29 NOD10:NOD29 NXZ10:NXZ29 OHV10:OHV29 H65555:H65574 DZ65551:DZ65570 NV65551:NV65570 XR65551:XR65570 AHN65551:AHN65570 ARJ65551:ARJ65570 BBF65551:BBF65570 BLB65551:BLB65570 BUX65551:BUX65570 CET65551:CET65570 COP65551:COP65570 CYL65551:CYL65570 DIH65551:DIH65570 DSD65551:DSD65570 EBZ65551:EBZ65570 ELV65551:ELV65570 EVR65551:EVR65570 FFN65551:FFN65570 FPJ65551:FPJ65570 FZF65551:FZF65570 GJB65551:GJB65570 GSX65551:GSX65570 HCT65551:HCT65570 HMP65551:HMP65570 HWL65551:HWL65570 IGH65551:IGH65570 IQD65551:IQD65570 IZZ65551:IZZ65570 JJV65551:JJV65570 JTR65551:JTR65570 KDN65551:KDN65570 KNJ65551:KNJ65570 KXF65551:KXF65570 LHB65551:LHB65570 LQX65551:LQX65570 MAT65551:MAT65570 MKP65551:MKP65570 MUL65551:MUL65570 NEH65551:NEH65570 NOD65551:NOD65570 NXZ65551:NXZ65570 OHV65551:OHV65570 H131091:H131110 DZ131087:DZ131106 NV131087:NV131106 XR131087:XR131106 AHN131087:AHN131106 ARJ131087:ARJ131106 BBF131087:BBF131106 BLB131087:BLB131106 BUX131087:BUX131106 CET131087:CET131106 COP131087:COP131106 CYL131087:CYL131106 DIH131087:DIH131106 DSD131087:DSD131106 EBZ131087:EBZ131106 ELV131087:ELV131106 EVR131087:EVR131106 FFN131087:FFN131106 FPJ131087:FPJ131106 FZF131087:FZF131106 GJB131087:GJB131106 GSX131087:GSX131106 HCT131087:HCT131106 HMP131087:HMP131106 HWL131087:HWL131106 IGH131087:IGH131106 IQD131087:IQD131106 IZZ131087:IZZ131106 JJV131087:JJV131106 JTR131087:JTR131106 KDN131087:KDN131106 KNJ131087:KNJ131106 KXF131087:KXF131106 LHB131087:LHB131106 LQX131087:LQX131106 MAT131087:MAT131106 MKP131087:MKP131106 MUL131087:MUL131106 NEH131087:NEH131106 NOD131087:NOD131106 NXZ131087:NXZ131106 OHV131087:OHV131106 H196627:H196646 DZ196623:DZ196642 NV196623:NV196642 XR196623:XR196642 AHN196623:AHN196642 ARJ196623:ARJ196642 BBF196623:BBF196642 BLB196623:BLB196642 BUX196623:BUX196642 CET196623:CET196642 COP196623:COP196642 CYL196623:CYL196642 DIH196623:DIH196642 DSD196623:DSD196642 EBZ196623:EBZ196642 ELV196623:ELV196642 EVR196623:EVR196642 FFN196623:FFN196642 FPJ196623:FPJ196642 FZF196623:FZF196642 GJB196623:GJB196642 GSX196623:GSX196642 HCT196623:HCT196642 HMP196623:HMP196642 HWL196623:HWL196642 IGH196623:IGH196642 IQD196623:IQD196642 IZZ196623:IZZ196642 JJV196623:JJV196642 JTR196623:JTR196642 KDN196623:KDN196642 KNJ196623:KNJ196642 KXF196623:KXF196642 LHB196623:LHB196642 LQX196623:LQX196642 MAT196623:MAT196642 MKP196623:MKP196642 MUL196623:MUL196642 NEH196623:NEH196642 NOD196623:NOD196642 NXZ196623:NXZ196642 OHV196623:OHV196642 H262163:H262182 DZ262159:DZ262178 NV262159:NV262178 XR262159:XR262178 AHN262159:AHN262178 ARJ262159:ARJ262178 BBF262159:BBF262178 BLB262159:BLB262178 BUX262159:BUX262178 CET262159:CET262178 COP262159:COP262178 CYL262159:CYL262178 DIH262159:DIH262178 DSD262159:DSD262178 EBZ262159:EBZ262178 ELV262159:ELV262178 EVR262159:EVR262178 FFN262159:FFN262178 FPJ262159:FPJ262178 FZF262159:FZF262178 GJB262159:GJB262178 GSX262159:GSX262178 HCT262159:HCT262178 HMP262159:HMP262178 HWL262159:HWL262178 IGH262159:IGH262178 IQD262159:IQD262178 IZZ262159:IZZ262178 JJV262159:JJV262178 JTR262159:JTR262178 KDN262159:KDN262178 KNJ262159:KNJ262178 KXF262159:KXF262178 LHB262159:LHB262178 LQX262159:LQX262178 MAT262159:MAT262178 MKP262159:MKP262178 MUL262159:MUL262178 NEH262159:NEH262178 NOD262159:NOD262178 NXZ262159:NXZ262178 OHV262159:OHV262178 H327699:H327718 DZ327695:DZ327714 NV327695:NV327714 XR327695:XR327714 AHN327695:AHN327714 ARJ327695:ARJ327714 BBF327695:BBF327714 BLB327695:BLB327714 BUX327695:BUX327714 CET327695:CET327714 COP327695:COP327714 CYL327695:CYL327714 DIH327695:DIH327714 DSD327695:DSD327714 EBZ327695:EBZ327714 ELV327695:ELV327714 EVR327695:EVR327714 FFN327695:FFN327714 FPJ327695:FPJ327714 FZF327695:FZF327714 GJB327695:GJB327714 GSX327695:GSX327714 HCT327695:HCT327714 HMP327695:HMP327714 HWL327695:HWL327714 IGH327695:IGH327714 IQD327695:IQD327714 IZZ327695:IZZ327714 JJV327695:JJV327714 JTR327695:JTR327714 KDN327695:KDN327714 KNJ327695:KNJ327714 KXF327695:KXF327714 LHB327695:LHB327714 LQX327695:LQX327714 MAT327695:MAT327714 MKP327695:MKP327714 MUL327695:MUL327714 NEH327695:NEH327714 NOD327695:NOD327714 NXZ327695:NXZ327714 OHV327695:OHV327714 H393235:H393254 DZ393231:DZ393250 NV393231:NV393250 XR393231:XR393250 AHN393231:AHN393250 ARJ393231:ARJ393250 BBF393231:BBF393250 BLB393231:BLB393250 BUX393231:BUX393250 CET393231:CET393250 COP393231:COP393250 CYL393231:CYL393250 DIH393231:DIH393250 DSD393231:DSD393250 EBZ393231:EBZ393250 ELV393231:ELV393250 EVR393231:EVR393250 FFN393231:FFN393250 FPJ393231:FPJ393250 FZF393231:FZF393250 GJB393231:GJB393250 GSX393231:GSX393250 HCT393231:HCT393250 HMP393231:HMP393250 HWL393231:HWL393250 IGH393231:IGH393250 IQD393231:IQD393250 IZZ393231:IZZ393250 JJV393231:JJV393250 JTR393231:JTR393250 KDN393231:KDN393250 KNJ393231:KNJ393250 KXF393231:KXF393250 LHB393231:LHB393250 LQX393231:LQX393250 MAT393231:MAT393250 MKP393231:MKP393250 MUL393231:MUL393250 NEH393231:NEH393250 NOD393231:NOD393250 NXZ393231:NXZ393250 OHV393231:OHV393250 H458771:H458790 DZ458767:DZ458786 NV458767:NV458786 XR458767:XR458786 AHN458767:AHN458786 ARJ458767:ARJ458786 BBF458767:BBF458786 BLB458767:BLB458786 BUX458767:BUX458786 CET458767:CET458786 COP458767:COP458786 CYL458767:CYL458786 DIH458767:DIH458786 DSD458767:DSD458786 EBZ458767:EBZ458786 ELV458767:ELV458786 EVR458767:EVR458786 FFN458767:FFN458786 FPJ458767:FPJ458786 FZF458767:FZF458786 GJB458767:GJB458786 GSX458767:GSX458786 HCT458767:HCT458786 HMP458767:HMP458786 HWL458767:HWL458786 IGH458767:IGH458786 IQD458767:IQD458786 IZZ458767:IZZ458786 JJV458767:JJV458786 JTR458767:JTR458786 KDN458767:KDN458786 KNJ458767:KNJ458786 KXF458767:KXF458786 LHB458767:LHB458786 LQX458767:LQX458786 MAT458767:MAT458786 MKP458767:MKP458786 MUL458767:MUL458786 NEH458767:NEH458786 NOD458767:NOD458786 NXZ458767:NXZ458786 OHV458767:OHV458786 H524307:H524326 DZ524303:DZ524322 NV524303:NV524322 XR524303:XR524322 AHN524303:AHN524322 ARJ524303:ARJ524322 BBF524303:BBF524322 BLB524303:BLB524322 BUX524303:BUX524322 CET524303:CET524322 COP524303:COP524322 CYL524303:CYL524322 DIH524303:DIH524322 DSD524303:DSD524322 EBZ524303:EBZ524322 ELV524303:ELV524322 EVR524303:EVR524322 FFN524303:FFN524322 FPJ524303:FPJ524322 FZF524303:FZF524322 GJB524303:GJB524322 GSX524303:GSX524322 HCT524303:HCT524322 HMP524303:HMP524322 HWL524303:HWL524322 IGH524303:IGH524322 IQD524303:IQD524322 IZZ524303:IZZ524322 JJV524303:JJV524322 JTR524303:JTR524322 KDN524303:KDN524322 KNJ524303:KNJ524322 KXF524303:KXF524322 LHB524303:LHB524322 LQX524303:LQX524322 MAT524303:MAT524322 MKP524303:MKP524322 MUL524303:MUL524322 NEH524303:NEH524322 NOD524303:NOD524322 NXZ524303:NXZ524322 OHV524303:OHV524322 H589843:H589862 DZ589839:DZ589858 NV589839:NV589858 XR589839:XR589858 AHN589839:AHN589858 ARJ589839:ARJ589858 BBF589839:BBF589858 BLB589839:BLB589858 BUX589839:BUX589858 CET589839:CET589858 COP589839:COP589858 CYL589839:CYL589858 DIH589839:DIH589858 DSD589839:DSD589858 EBZ589839:EBZ589858 ELV589839:ELV589858 EVR589839:EVR589858 FFN589839:FFN589858 FPJ589839:FPJ589858 FZF589839:FZF589858 GJB589839:GJB589858 GSX589839:GSX589858 HCT589839:HCT589858 HMP589839:HMP589858 HWL589839:HWL589858 IGH589839:IGH589858 IQD589839:IQD589858 IZZ589839:IZZ589858 JJV589839:JJV589858 JTR589839:JTR589858 KDN589839:KDN589858 KNJ589839:KNJ589858 KXF589839:KXF589858 LHB589839:LHB589858 LQX589839:LQX589858 MAT589839:MAT589858 MKP589839:MKP589858 MUL589839:MUL589858 NEH589839:NEH589858 NOD589839:NOD589858 NXZ589839:NXZ589858 OHV589839:OHV589858 H655379:H655398 DZ655375:DZ655394 NV655375:NV655394 XR655375:XR655394 AHN655375:AHN655394 ARJ655375:ARJ655394 BBF655375:BBF655394 BLB655375:BLB655394 BUX655375:BUX655394 CET655375:CET655394 COP655375:COP655394 CYL655375:CYL655394 DIH655375:DIH655394 DSD655375:DSD655394 EBZ655375:EBZ655394 ELV655375:ELV655394 EVR655375:EVR655394 FFN655375:FFN655394 FPJ655375:FPJ655394 FZF655375:FZF655394 GJB655375:GJB655394 GSX655375:GSX655394 HCT655375:HCT655394 HMP655375:HMP655394 HWL655375:HWL655394 IGH655375:IGH655394 IQD655375:IQD655394 IZZ655375:IZZ655394 JJV655375:JJV655394 JTR655375:JTR655394 KDN655375:KDN655394 KNJ655375:KNJ655394 KXF655375:KXF655394 LHB655375:LHB655394 LQX655375:LQX655394 MAT655375:MAT655394 MKP655375:MKP655394 MUL655375:MUL655394 NEH655375:NEH655394 NOD655375:NOD655394 NXZ655375:NXZ655394 OHV655375:OHV655394 H720915:H720934 DZ720911:DZ720930 NV720911:NV720930 XR720911:XR720930 AHN720911:AHN720930 ARJ720911:ARJ720930 BBF720911:BBF720930 BLB720911:BLB720930 BUX720911:BUX720930 CET720911:CET720930 COP720911:COP720930 CYL720911:CYL720930 DIH720911:DIH720930 DSD720911:DSD720930 EBZ720911:EBZ720930 ELV720911:ELV720930 EVR720911:EVR720930 FFN720911:FFN720930 FPJ720911:FPJ720930 FZF720911:FZF720930 GJB720911:GJB720930 GSX720911:GSX720930 HCT720911:HCT720930 HMP720911:HMP720930 HWL720911:HWL720930 IGH720911:IGH720930 IQD720911:IQD720930 IZZ720911:IZZ720930 JJV720911:JJV720930 JTR720911:JTR720930 KDN720911:KDN720930 KNJ720911:KNJ720930 KXF720911:KXF720930 LHB720911:LHB720930 LQX720911:LQX720930 MAT720911:MAT720930 MKP720911:MKP720930 MUL720911:MUL720930 NEH720911:NEH720930 NOD720911:NOD720930 NXZ720911:NXZ720930 OHV720911:OHV720930 H786451:H786470 DZ786447:DZ786466 NV786447:NV786466 XR786447:XR786466 AHN786447:AHN786466 ARJ786447:ARJ786466 BBF786447:BBF786466 BLB786447:BLB786466 BUX786447:BUX786466 CET786447:CET786466 COP786447:COP786466 CYL786447:CYL786466 DIH786447:DIH786466 DSD786447:DSD786466 EBZ786447:EBZ786466 ELV786447:ELV786466 EVR786447:EVR786466 FFN786447:FFN786466 FPJ786447:FPJ786466 FZF786447:FZF786466 GJB786447:GJB786466 GSX786447:GSX786466 HCT786447:HCT786466 HMP786447:HMP786466 HWL786447:HWL786466 IGH786447:IGH786466 IQD786447:IQD786466 IZZ786447:IZZ786466 JJV786447:JJV786466 JTR786447:JTR786466 KDN786447:KDN786466 KNJ786447:KNJ786466 KXF786447:KXF786466 LHB786447:LHB786466 LQX786447:LQX786466 MAT786447:MAT786466 MKP786447:MKP786466 MUL786447:MUL786466 NEH786447:NEH786466 NOD786447:NOD786466 NXZ786447:NXZ786466 OHV786447:OHV786466 H851987:H852006 DZ851983:DZ852002 NV851983:NV852002 XR851983:XR852002 AHN851983:AHN852002 ARJ851983:ARJ852002 BBF851983:BBF852002 BLB851983:BLB852002 BUX851983:BUX852002 CET851983:CET852002 COP851983:COP852002 CYL851983:CYL852002 DIH851983:DIH852002 DSD851983:DSD852002 EBZ851983:EBZ852002 ELV851983:ELV852002 EVR851983:EVR852002 FFN851983:FFN852002 FPJ851983:FPJ852002 FZF851983:FZF852002 GJB851983:GJB852002 GSX851983:GSX852002 HCT851983:HCT852002 HMP851983:HMP852002 HWL851983:HWL852002 IGH851983:IGH852002 IQD851983:IQD852002 IZZ851983:IZZ852002 JJV851983:JJV852002 JTR851983:JTR852002 KDN851983:KDN852002 KNJ851983:KNJ852002 KXF851983:KXF852002 LHB851983:LHB852002 LQX851983:LQX852002 MAT851983:MAT852002 MKP851983:MKP852002 MUL851983:MUL852002 NEH851983:NEH852002 NOD851983:NOD852002 NXZ851983:NXZ852002 OHV851983:OHV852002 H917523:H917542 DZ917519:DZ917538 NV917519:NV917538 XR917519:XR917538 AHN917519:AHN917538 ARJ917519:ARJ917538 BBF917519:BBF917538 BLB917519:BLB917538 BUX917519:BUX917538 CET917519:CET917538 COP917519:COP917538 CYL917519:CYL917538 DIH917519:DIH917538 DSD917519:DSD917538 EBZ917519:EBZ917538 ELV917519:ELV917538 EVR917519:EVR917538 FFN917519:FFN917538 FPJ917519:FPJ917538 FZF917519:FZF917538 GJB917519:GJB917538 GSX917519:GSX917538 HCT917519:HCT917538 HMP917519:HMP917538 HWL917519:HWL917538 IGH917519:IGH917538 IQD917519:IQD917538 IZZ917519:IZZ917538 JJV917519:JJV917538 JTR917519:JTR917538 KDN917519:KDN917538 KNJ917519:KNJ917538 KXF917519:KXF917538 LHB917519:LHB917538 LQX917519:LQX917538 MAT917519:MAT917538 MKP917519:MKP917538 MUL917519:MUL917538 NEH917519:NEH917538 NOD917519:NOD917538 NXZ917519:NXZ917538 OHV917519:OHV917538 H983059:H983078 DZ983055:DZ983074 NV983055:NV983074 XR983055:XR983074 AHN983055:AHN983074 ARJ983055:ARJ983074 BBF983055:BBF983074 BLB983055:BLB983074 BUX983055:BUX983074 CET983055:CET983074 COP983055:COP983074 CYL983055:CYL983074 DIH983055:DIH983074 DSD983055:DSD983074 EBZ983055:EBZ983074 ELV983055:ELV983074 EVR983055:EVR983074 FFN983055:FFN983074 FPJ983055:FPJ983074 FZF983055:FZF983074 GJB983055:GJB983074 GSX983055:GSX983074 HCT983055:HCT983074 HMP983055:HMP983074 HWL983055:HWL983074 IGH983055:IGH983074 IQD983055:IQD983074 IZZ983055:IZZ983074 JJV983055:JJV983074 JTR983055:JTR983074 KDN983055:KDN983074 KNJ983055:KNJ983074 KXF983055:KXF983074 LHB983055:LHB983074 LQX983055:LQX983074 MAT983055:MAT983074 MKP983055:MKP983074 MUL983055:MUL983074 NEH983055:NEH983074 NOD983055:NOD983074 NXZ983055:NXZ983074 OHV983055:OHV983074 H29:H43 H11:H25 H75:H84 H62:H71">
      <formula1>1900</formula1>
      <formula2>2100</formula2>
    </dataValidation>
    <dataValidation imeMode="halfKatakana" allowBlank="1" showInputMessage="1" showErrorMessage="1" sqref="E29:F43 DT6 NP6 XL6 AHH6 ARD6 BAZ6 BKV6 BUR6 CEN6 COJ6 CYF6 DIB6 DRX6 EBT6 ELP6 EVL6 FFH6 FPD6 FYZ6 GIV6 GSR6 HCN6 HMJ6 HWF6 IGB6 IPX6 IZT6 JJP6 JTL6 KDH6 KND6 KWZ6 LGV6 LQR6 MAN6 MKJ6 MUF6 NEB6 NNX6 NXT6 OHP6 E65550:F65550 DT65546 NP65546 XL65546 AHH65546 ARD65546 BAZ65546 BKV65546 BUR65546 CEN65546 COJ65546 CYF65546 DIB65546 DRX65546 EBT65546 ELP65546 EVL65546 FFH65546 FPD65546 FYZ65546 GIV65546 GSR65546 HCN65546 HMJ65546 HWF65546 IGB65546 IPX65546 IZT65546 JJP65546 JTL65546 KDH65546 KND65546 KWZ65546 LGV65546 LQR65546 MAN65546 MKJ65546 MUF65546 NEB65546 NNX65546 NXT65546 OHP65546 E131086:F131086 DT131082 NP131082 XL131082 AHH131082 ARD131082 BAZ131082 BKV131082 BUR131082 CEN131082 COJ131082 CYF131082 DIB131082 DRX131082 EBT131082 ELP131082 EVL131082 FFH131082 FPD131082 FYZ131082 GIV131082 GSR131082 HCN131082 HMJ131082 HWF131082 IGB131082 IPX131082 IZT131082 JJP131082 JTL131082 KDH131082 KND131082 KWZ131082 LGV131082 LQR131082 MAN131082 MKJ131082 MUF131082 NEB131082 NNX131082 NXT131082 OHP131082 E196622:F196622 DT196618 NP196618 XL196618 AHH196618 ARD196618 BAZ196618 BKV196618 BUR196618 CEN196618 COJ196618 CYF196618 DIB196618 DRX196618 EBT196618 ELP196618 EVL196618 FFH196618 FPD196618 FYZ196618 GIV196618 GSR196618 HCN196618 HMJ196618 HWF196618 IGB196618 IPX196618 IZT196618 JJP196618 JTL196618 KDH196618 KND196618 KWZ196618 LGV196618 LQR196618 MAN196618 MKJ196618 MUF196618 NEB196618 NNX196618 NXT196618 OHP196618 E262158:F262158 DT262154 NP262154 XL262154 AHH262154 ARD262154 BAZ262154 BKV262154 BUR262154 CEN262154 COJ262154 CYF262154 DIB262154 DRX262154 EBT262154 ELP262154 EVL262154 FFH262154 FPD262154 FYZ262154 GIV262154 GSR262154 HCN262154 HMJ262154 HWF262154 IGB262154 IPX262154 IZT262154 JJP262154 JTL262154 KDH262154 KND262154 KWZ262154 LGV262154 LQR262154 MAN262154 MKJ262154 MUF262154 NEB262154 NNX262154 NXT262154 OHP262154 E327694:F327694 DT327690 NP327690 XL327690 AHH327690 ARD327690 BAZ327690 BKV327690 BUR327690 CEN327690 COJ327690 CYF327690 DIB327690 DRX327690 EBT327690 ELP327690 EVL327690 FFH327690 FPD327690 FYZ327690 GIV327690 GSR327690 HCN327690 HMJ327690 HWF327690 IGB327690 IPX327690 IZT327690 JJP327690 JTL327690 KDH327690 KND327690 KWZ327690 LGV327690 LQR327690 MAN327690 MKJ327690 MUF327690 NEB327690 NNX327690 NXT327690 OHP327690 E393230:F393230 DT393226 NP393226 XL393226 AHH393226 ARD393226 BAZ393226 BKV393226 BUR393226 CEN393226 COJ393226 CYF393226 DIB393226 DRX393226 EBT393226 ELP393226 EVL393226 FFH393226 FPD393226 FYZ393226 GIV393226 GSR393226 HCN393226 HMJ393226 HWF393226 IGB393226 IPX393226 IZT393226 JJP393226 JTL393226 KDH393226 KND393226 KWZ393226 LGV393226 LQR393226 MAN393226 MKJ393226 MUF393226 NEB393226 NNX393226 NXT393226 OHP393226 E458766:F458766 DT458762 NP458762 XL458762 AHH458762 ARD458762 BAZ458762 BKV458762 BUR458762 CEN458762 COJ458762 CYF458762 DIB458762 DRX458762 EBT458762 ELP458762 EVL458762 FFH458762 FPD458762 FYZ458762 GIV458762 GSR458762 HCN458762 HMJ458762 HWF458762 IGB458762 IPX458762 IZT458762 JJP458762 JTL458762 KDH458762 KND458762 KWZ458762 LGV458762 LQR458762 MAN458762 MKJ458762 MUF458762 NEB458762 NNX458762 NXT458762 OHP458762 E524302:F524302 DT524298 NP524298 XL524298 AHH524298 ARD524298 BAZ524298 BKV524298 BUR524298 CEN524298 COJ524298 CYF524298 DIB524298 DRX524298 EBT524298 ELP524298 EVL524298 FFH524298 FPD524298 FYZ524298 GIV524298 GSR524298 HCN524298 HMJ524298 HWF524298 IGB524298 IPX524298 IZT524298 JJP524298 JTL524298 KDH524298 KND524298 KWZ524298 LGV524298 LQR524298 MAN524298 MKJ524298 MUF524298 NEB524298 NNX524298 NXT524298 OHP524298 E589838:F589838 DT589834 NP589834 XL589834 AHH589834 ARD589834 BAZ589834 BKV589834 BUR589834 CEN589834 COJ589834 CYF589834 DIB589834 DRX589834 EBT589834 ELP589834 EVL589834 FFH589834 FPD589834 FYZ589834 GIV589834 GSR589834 HCN589834 HMJ589834 HWF589834 IGB589834 IPX589834 IZT589834 JJP589834 JTL589834 KDH589834 KND589834 KWZ589834 LGV589834 LQR589834 MAN589834 MKJ589834 MUF589834 NEB589834 NNX589834 NXT589834 OHP589834 E655374:F655374 DT655370 NP655370 XL655370 AHH655370 ARD655370 BAZ655370 BKV655370 BUR655370 CEN655370 COJ655370 CYF655370 DIB655370 DRX655370 EBT655370 ELP655370 EVL655370 FFH655370 FPD655370 FYZ655370 GIV655370 GSR655370 HCN655370 HMJ655370 HWF655370 IGB655370 IPX655370 IZT655370 JJP655370 JTL655370 KDH655370 KND655370 KWZ655370 LGV655370 LQR655370 MAN655370 MKJ655370 MUF655370 NEB655370 NNX655370 NXT655370 OHP655370 E720910:F720910 DT720906 NP720906 XL720906 AHH720906 ARD720906 BAZ720906 BKV720906 BUR720906 CEN720906 COJ720906 CYF720906 DIB720906 DRX720906 EBT720906 ELP720906 EVL720906 FFH720906 FPD720906 FYZ720906 GIV720906 GSR720906 HCN720906 HMJ720906 HWF720906 IGB720906 IPX720906 IZT720906 JJP720906 JTL720906 KDH720906 KND720906 KWZ720906 LGV720906 LQR720906 MAN720906 MKJ720906 MUF720906 NEB720906 NNX720906 NXT720906 OHP720906 E786446:F786446 DT786442 NP786442 XL786442 AHH786442 ARD786442 BAZ786442 BKV786442 BUR786442 CEN786442 COJ786442 CYF786442 DIB786442 DRX786442 EBT786442 ELP786442 EVL786442 FFH786442 FPD786442 FYZ786442 GIV786442 GSR786442 HCN786442 HMJ786442 HWF786442 IGB786442 IPX786442 IZT786442 JJP786442 JTL786442 KDH786442 KND786442 KWZ786442 LGV786442 LQR786442 MAN786442 MKJ786442 MUF786442 NEB786442 NNX786442 NXT786442 OHP786442 E851982:F851982 DT851978 NP851978 XL851978 AHH851978 ARD851978 BAZ851978 BKV851978 BUR851978 CEN851978 COJ851978 CYF851978 DIB851978 DRX851978 EBT851978 ELP851978 EVL851978 FFH851978 FPD851978 FYZ851978 GIV851978 GSR851978 HCN851978 HMJ851978 HWF851978 IGB851978 IPX851978 IZT851978 JJP851978 JTL851978 KDH851978 KND851978 KWZ851978 LGV851978 LQR851978 MAN851978 MKJ851978 MUF851978 NEB851978 NNX851978 NXT851978 OHP851978 E917518:F917518 DT917514 NP917514 XL917514 AHH917514 ARD917514 BAZ917514 BKV917514 BUR917514 CEN917514 COJ917514 CYF917514 DIB917514 DRX917514 EBT917514 ELP917514 EVL917514 FFH917514 FPD917514 FYZ917514 GIV917514 GSR917514 HCN917514 HMJ917514 HWF917514 IGB917514 IPX917514 IZT917514 JJP917514 JTL917514 KDH917514 KND917514 KWZ917514 LGV917514 LQR917514 MAN917514 MKJ917514 MUF917514 NEB917514 NNX917514 NXT917514 OHP917514 E983054:F983054 DT983050 NP983050 XL983050 AHH983050 ARD983050 BAZ983050 BKV983050 BUR983050 CEN983050 COJ983050 CYF983050 DIB983050 DRX983050 EBT983050 ELP983050 EVL983050 FFH983050 FPD983050 FYZ983050 GIV983050 GSR983050 HCN983050 HMJ983050 HWF983050 IGB983050 IPX983050 IZT983050 JJP983050 JTL983050 KDH983050 KND983050 KWZ983050 LGV983050 LQR983050 MAN983050 MKJ983050 MUF983050 NEB983050 NNX983050 NXT983050 OHP983050 DT10:DV29 NP10:NR29 XL10:XN29 AHH10:AHJ29 ARD10:ARF29 BAZ10:BBB29 BKV10:BKX29 BUR10:BUT29 CEN10:CEP29 COJ10:COL29 CYF10:CYH29 DIB10:DID29 DRX10:DRZ29 EBT10:EBV29 ELP10:ELR29 EVL10:EVN29 FFH10:FFJ29 FPD10:FPF29 FYZ10:FZB29 GIV10:GIX29 GSR10:GST29 HCN10:HCP29 HMJ10:HML29 HWF10:HWH29 IGB10:IGD29 IPX10:IPZ29 IZT10:IZV29 JJP10:JJR29 JTL10:JTN29 KDH10:KDJ29 KND10:KNF29 KWZ10:KXB29 LGV10:LGX29 LQR10:LQT29 MAN10:MAP29 MKJ10:MKL29 MUF10:MUH29 NEB10:NED29 NNX10:NNZ29 NXT10:NXV29 OHP10:OHR29 E65555:F65574 DT65551:DV65570 NP65551:NR65570 XL65551:XN65570 AHH65551:AHJ65570 ARD65551:ARF65570 BAZ65551:BBB65570 BKV65551:BKX65570 BUR65551:BUT65570 CEN65551:CEP65570 COJ65551:COL65570 CYF65551:CYH65570 DIB65551:DID65570 DRX65551:DRZ65570 EBT65551:EBV65570 ELP65551:ELR65570 EVL65551:EVN65570 FFH65551:FFJ65570 FPD65551:FPF65570 FYZ65551:FZB65570 GIV65551:GIX65570 GSR65551:GST65570 HCN65551:HCP65570 HMJ65551:HML65570 HWF65551:HWH65570 IGB65551:IGD65570 IPX65551:IPZ65570 IZT65551:IZV65570 JJP65551:JJR65570 JTL65551:JTN65570 KDH65551:KDJ65570 KND65551:KNF65570 KWZ65551:KXB65570 LGV65551:LGX65570 LQR65551:LQT65570 MAN65551:MAP65570 MKJ65551:MKL65570 MUF65551:MUH65570 NEB65551:NED65570 NNX65551:NNZ65570 NXT65551:NXV65570 OHP65551:OHR65570 E131091:F131110 DT131087:DV131106 NP131087:NR131106 XL131087:XN131106 AHH131087:AHJ131106 ARD131087:ARF131106 BAZ131087:BBB131106 BKV131087:BKX131106 BUR131087:BUT131106 CEN131087:CEP131106 COJ131087:COL131106 CYF131087:CYH131106 DIB131087:DID131106 DRX131087:DRZ131106 EBT131087:EBV131106 ELP131087:ELR131106 EVL131087:EVN131106 FFH131087:FFJ131106 FPD131087:FPF131106 FYZ131087:FZB131106 GIV131087:GIX131106 GSR131087:GST131106 HCN131087:HCP131106 HMJ131087:HML131106 HWF131087:HWH131106 IGB131087:IGD131106 IPX131087:IPZ131106 IZT131087:IZV131106 JJP131087:JJR131106 JTL131087:JTN131106 KDH131087:KDJ131106 KND131087:KNF131106 KWZ131087:KXB131106 LGV131087:LGX131106 LQR131087:LQT131106 MAN131087:MAP131106 MKJ131087:MKL131106 MUF131087:MUH131106 NEB131087:NED131106 NNX131087:NNZ131106 NXT131087:NXV131106 OHP131087:OHR131106 E196627:F196646 DT196623:DV196642 NP196623:NR196642 XL196623:XN196642 AHH196623:AHJ196642 ARD196623:ARF196642 BAZ196623:BBB196642 BKV196623:BKX196642 BUR196623:BUT196642 CEN196623:CEP196642 COJ196623:COL196642 CYF196623:CYH196642 DIB196623:DID196642 DRX196623:DRZ196642 EBT196623:EBV196642 ELP196623:ELR196642 EVL196623:EVN196642 FFH196623:FFJ196642 FPD196623:FPF196642 FYZ196623:FZB196642 GIV196623:GIX196642 GSR196623:GST196642 HCN196623:HCP196642 HMJ196623:HML196642 HWF196623:HWH196642 IGB196623:IGD196642 IPX196623:IPZ196642 IZT196623:IZV196642 JJP196623:JJR196642 JTL196623:JTN196642 KDH196623:KDJ196642 KND196623:KNF196642 KWZ196623:KXB196642 LGV196623:LGX196642 LQR196623:LQT196642 MAN196623:MAP196642 MKJ196623:MKL196642 MUF196623:MUH196642 NEB196623:NED196642 NNX196623:NNZ196642 NXT196623:NXV196642 OHP196623:OHR196642 E262163:F262182 DT262159:DV262178 NP262159:NR262178 XL262159:XN262178 AHH262159:AHJ262178 ARD262159:ARF262178 BAZ262159:BBB262178 BKV262159:BKX262178 BUR262159:BUT262178 CEN262159:CEP262178 COJ262159:COL262178 CYF262159:CYH262178 DIB262159:DID262178 DRX262159:DRZ262178 EBT262159:EBV262178 ELP262159:ELR262178 EVL262159:EVN262178 FFH262159:FFJ262178 FPD262159:FPF262178 FYZ262159:FZB262178 GIV262159:GIX262178 GSR262159:GST262178 HCN262159:HCP262178 HMJ262159:HML262178 HWF262159:HWH262178 IGB262159:IGD262178 IPX262159:IPZ262178 IZT262159:IZV262178 JJP262159:JJR262178 JTL262159:JTN262178 KDH262159:KDJ262178 KND262159:KNF262178 KWZ262159:KXB262178 LGV262159:LGX262178 LQR262159:LQT262178 MAN262159:MAP262178 MKJ262159:MKL262178 MUF262159:MUH262178 NEB262159:NED262178 NNX262159:NNZ262178 NXT262159:NXV262178 OHP262159:OHR262178 E327699:F327718 DT327695:DV327714 NP327695:NR327714 XL327695:XN327714 AHH327695:AHJ327714 ARD327695:ARF327714 BAZ327695:BBB327714 BKV327695:BKX327714 BUR327695:BUT327714 CEN327695:CEP327714 COJ327695:COL327714 CYF327695:CYH327714 DIB327695:DID327714 DRX327695:DRZ327714 EBT327695:EBV327714 ELP327695:ELR327714 EVL327695:EVN327714 FFH327695:FFJ327714 FPD327695:FPF327714 FYZ327695:FZB327714 GIV327695:GIX327714 GSR327695:GST327714 HCN327695:HCP327714 HMJ327695:HML327714 HWF327695:HWH327714 IGB327695:IGD327714 IPX327695:IPZ327714 IZT327695:IZV327714 JJP327695:JJR327714 JTL327695:JTN327714 KDH327695:KDJ327714 KND327695:KNF327714 KWZ327695:KXB327714 LGV327695:LGX327714 LQR327695:LQT327714 MAN327695:MAP327714 MKJ327695:MKL327714 MUF327695:MUH327714 NEB327695:NED327714 NNX327695:NNZ327714 NXT327695:NXV327714 OHP327695:OHR327714 E393235:F393254 DT393231:DV393250 NP393231:NR393250 XL393231:XN393250 AHH393231:AHJ393250 ARD393231:ARF393250 BAZ393231:BBB393250 BKV393231:BKX393250 BUR393231:BUT393250 CEN393231:CEP393250 COJ393231:COL393250 CYF393231:CYH393250 DIB393231:DID393250 DRX393231:DRZ393250 EBT393231:EBV393250 ELP393231:ELR393250 EVL393231:EVN393250 FFH393231:FFJ393250 FPD393231:FPF393250 FYZ393231:FZB393250 GIV393231:GIX393250 GSR393231:GST393250 HCN393231:HCP393250 HMJ393231:HML393250 HWF393231:HWH393250 IGB393231:IGD393250 IPX393231:IPZ393250 IZT393231:IZV393250 JJP393231:JJR393250 JTL393231:JTN393250 KDH393231:KDJ393250 KND393231:KNF393250 KWZ393231:KXB393250 LGV393231:LGX393250 LQR393231:LQT393250 MAN393231:MAP393250 MKJ393231:MKL393250 MUF393231:MUH393250 NEB393231:NED393250 NNX393231:NNZ393250 NXT393231:NXV393250 OHP393231:OHR393250 E458771:F458790 DT458767:DV458786 NP458767:NR458786 XL458767:XN458786 AHH458767:AHJ458786 ARD458767:ARF458786 BAZ458767:BBB458786 BKV458767:BKX458786 BUR458767:BUT458786 CEN458767:CEP458786 COJ458767:COL458786 CYF458767:CYH458786 DIB458767:DID458786 DRX458767:DRZ458786 EBT458767:EBV458786 ELP458767:ELR458786 EVL458767:EVN458786 FFH458767:FFJ458786 FPD458767:FPF458786 FYZ458767:FZB458786 GIV458767:GIX458786 GSR458767:GST458786 HCN458767:HCP458786 HMJ458767:HML458786 HWF458767:HWH458786 IGB458767:IGD458786 IPX458767:IPZ458786 IZT458767:IZV458786 JJP458767:JJR458786 JTL458767:JTN458786 KDH458767:KDJ458786 KND458767:KNF458786 KWZ458767:KXB458786 LGV458767:LGX458786 LQR458767:LQT458786 MAN458767:MAP458786 MKJ458767:MKL458786 MUF458767:MUH458786 NEB458767:NED458786 NNX458767:NNZ458786 NXT458767:NXV458786 OHP458767:OHR458786 E524307:F524326 DT524303:DV524322 NP524303:NR524322 XL524303:XN524322 AHH524303:AHJ524322 ARD524303:ARF524322 BAZ524303:BBB524322 BKV524303:BKX524322 BUR524303:BUT524322 CEN524303:CEP524322 COJ524303:COL524322 CYF524303:CYH524322 DIB524303:DID524322 DRX524303:DRZ524322 EBT524303:EBV524322 ELP524303:ELR524322 EVL524303:EVN524322 FFH524303:FFJ524322 FPD524303:FPF524322 FYZ524303:FZB524322 GIV524303:GIX524322 GSR524303:GST524322 HCN524303:HCP524322 HMJ524303:HML524322 HWF524303:HWH524322 IGB524303:IGD524322 IPX524303:IPZ524322 IZT524303:IZV524322 JJP524303:JJR524322 JTL524303:JTN524322 KDH524303:KDJ524322 KND524303:KNF524322 KWZ524303:KXB524322 LGV524303:LGX524322 LQR524303:LQT524322 MAN524303:MAP524322 MKJ524303:MKL524322 MUF524303:MUH524322 NEB524303:NED524322 NNX524303:NNZ524322 NXT524303:NXV524322 OHP524303:OHR524322 E589843:F589862 DT589839:DV589858 NP589839:NR589858 XL589839:XN589858 AHH589839:AHJ589858 ARD589839:ARF589858 BAZ589839:BBB589858 BKV589839:BKX589858 BUR589839:BUT589858 CEN589839:CEP589858 COJ589839:COL589858 CYF589839:CYH589858 DIB589839:DID589858 DRX589839:DRZ589858 EBT589839:EBV589858 ELP589839:ELR589858 EVL589839:EVN589858 FFH589839:FFJ589858 FPD589839:FPF589858 FYZ589839:FZB589858 GIV589839:GIX589858 GSR589839:GST589858 HCN589839:HCP589858 HMJ589839:HML589858 HWF589839:HWH589858 IGB589839:IGD589858 IPX589839:IPZ589858 IZT589839:IZV589858 JJP589839:JJR589858 JTL589839:JTN589858 KDH589839:KDJ589858 KND589839:KNF589858 KWZ589839:KXB589858 LGV589839:LGX589858 LQR589839:LQT589858 MAN589839:MAP589858 MKJ589839:MKL589858 MUF589839:MUH589858 NEB589839:NED589858 NNX589839:NNZ589858 NXT589839:NXV589858 OHP589839:OHR589858 E655379:F655398 DT655375:DV655394 NP655375:NR655394 XL655375:XN655394 AHH655375:AHJ655394 ARD655375:ARF655394 BAZ655375:BBB655394 BKV655375:BKX655394 BUR655375:BUT655394 CEN655375:CEP655394 COJ655375:COL655394 CYF655375:CYH655394 DIB655375:DID655394 DRX655375:DRZ655394 EBT655375:EBV655394 ELP655375:ELR655394 EVL655375:EVN655394 FFH655375:FFJ655394 FPD655375:FPF655394 FYZ655375:FZB655394 GIV655375:GIX655394 GSR655375:GST655394 HCN655375:HCP655394 HMJ655375:HML655394 HWF655375:HWH655394 IGB655375:IGD655394 IPX655375:IPZ655394 IZT655375:IZV655394 JJP655375:JJR655394 JTL655375:JTN655394 KDH655375:KDJ655394 KND655375:KNF655394 KWZ655375:KXB655394 LGV655375:LGX655394 LQR655375:LQT655394 MAN655375:MAP655394 MKJ655375:MKL655394 MUF655375:MUH655394 NEB655375:NED655394 NNX655375:NNZ655394 NXT655375:NXV655394 OHP655375:OHR655394 E720915:F720934 DT720911:DV720930 NP720911:NR720930 XL720911:XN720930 AHH720911:AHJ720930 ARD720911:ARF720930 BAZ720911:BBB720930 BKV720911:BKX720930 BUR720911:BUT720930 CEN720911:CEP720930 COJ720911:COL720930 CYF720911:CYH720930 DIB720911:DID720930 DRX720911:DRZ720930 EBT720911:EBV720930 ELP720911:ELR720930 EVL720911:EVN720930 FFH720911:FFJ720930 FPD720911:FPF720930 FYZ720911:FZB720930 GIV720911:GIX720930 GSR720911:GST720930 HCN720911:HCP720930 HMJ720911:HML720930 HWF720911:HWH720930 IGB720911:IGD720930 IPX720911:IPZ720930 IZT720911:IZV720930 JJP720911:JJR720930 JTL720911:JTN720930 KDH720911:KDJ720930 KND720911:KNF720930 KWZ720911:KXB720930 LGV720911:LGX720930 LQR720911:LQT720930 MAN720911:MAP720930 MKJ720911:MKL720930 MUF720911:MUH720930 NEB720911:NED720930 NNX720911:NNZ720930 NXT720911:NXV720930 OHP720911:OHR720930 E786451:F786470 DT786447:DV786466 NP786447:NR786466 XL786447:XN786466 AHH786447:AHJ786466 ARD786447:ARF786466 BAZ786447:BBB786466 BKV786447:BKX786466 BUR786447:BUT786466 CEN786447:CEP786466 COJ786447:COL786466 CYF786447:CYH786466 DIB786447:DID786466 DRX786447:DRZ786466 EBT786447:EBV786466 ELP786447:ELR786466 EVL786447:EVN786466 FFH786447:FFJ786466 FPD786447:FPF786466 FYZ786447:FZB786466 GIV786447:GIX786466 GSR786447:GST786466 HCN786447:HCP786466 HMJ786447:HML786466 HWF786447:HWH786466 IGB786447:IGD786466 IPX786447:IPZ786466 IZT786447:IZV786466 JJP786447:JJR786466 JTL786447:JTN786466 KDH786447:KDJ786466 KND786447:KNF786466 KWZ786447:KXB786466 LGV786447:LGX786466 LQR786447:LQT786466 MAN786447:MAP786466 MKJ786447:MKL786466 MUF786447:MUH786466 NEB786447:NED786466 NNX786447:NNZ786466 NXT786447:NXV786466 OHP786447:OHR786466 E851987:F852006 DT851983:DV852002 NP851983:NR852002 XL851983:XN852002 AHH851983:AHJ852002 ARD851983:ARF852002 BAZ851983:BBB852002 BKV851983:BKX852002 BUR851983:BUT852002 CEN851983:CEP852002 COJ851983:COL852002 CYF851983:CYH852002 DIB851983:DID852002 DRX851983:DRZ852002 EBT851983:EBV852002 ELP851983:ELR852002 EVL851983:EVN852002 FFH851983:FFJ852002 FPD851983:FPF852002 FYZ851983:FZB852002 GIV851983:GIX852002 GSR851983:GST852002 HCN851983:HCP852002 HMJ851983:HML852002 HWF851983:HWH852002 IGB851983:IGD852002 IPX851983:IPZ852002 IZT851983:IZV852002 JJP851983:JJR852002 JTL851983:JTN852002 KDH851983:KDJ852002 KND851983:KNF852002 KWZ851983:KXB852002 LGV851983:LGX852002 LQR851983:LQT852002 MAN851983:MAP852002 MKJ851983:MKL852002 MUF851983:MUH852002 NEB851983:NED852002 NNX851983:NNZ852002 NXT851983:NXV852002 OHP851983:OHR852002 E917523:F917542 DT917519:DV917538 NP917519:NR917538 XL917519:XN917538 AHH917519:AHJ917538 ARD917519:ARF917538 BAZ917519:BBB917538 BKV917519:BKX917538 BUR917519:BUT917538 CEN917519:CEP917538 COJ917519:COL917538 CYF917519:CYH917538 DIB917519:DID917538 DRX917519:DRZ917538 EBT917519:EBV917538 ELP917519:ELR917538 EVL917519:EVN917538 FFH917519:FFJ917538 FPD917519:FPF917538 FYZ917519:FZB917538 GIV917519:GIX917538 GSR917519:GST917538 HCN917519:HCP917538 HMJ917519:HML917538 HWF917519:HWH917538 IGB917519:IGD917538 IPX917519:IPZ917538 IZT917519:IZV917538 JJP917519:JJR917538 JTL917519:JTN917538 KDH917519:KDJ917538 KND917519:KNF917538 KWZ917519:KXB917538 LGV917519:LGX917538 LQR917519:LQT917538 MAN917519:MAP917538 MKJ917519:MKL917538 MUF917519:MUH917538 NEB917519:NED917538 NNX917519:NNZ917538 NXT917519:NXV917538 OHP917519:OHR917538 E983059:F983078 DT983055:DV983074 NP983055:NR983074 XL983055:XN983074 AHH983055:AHJ983074 ARD983055:ARF983074 BAZ983055:BBB983074 BKV983055:BKX983074 BUR983055:BUT983074 CEN983055:CEP983074 COJ983055:COL983074 CYF983055:CYH983074 DIB983055:DID983074 DRX983055:DRZ983074 EBT983055:EBV983074 ELP983055:ELR983074 EVL983055:EVN983074 FFH983055:FFJ983074 FPD983055:FPF983074 FYZ983055:FZB983074 GIV983055:GIX983074 GSR983055:GST983074 HCN983055:HCP983074 HMJ983055:HML983074 HWF983055:HWH983074 IGB983055:IGD983074 IPX983055:IPZ983074 IZT983055:IZV983074 JJP983055:JJR983074 JTL983055:JTN983074 KDH983055:KDJ983074 KND983055:KNF983074 KWZ983055:KXB983074 LGV983055:LGX983074 LQR983055:LQT983074 MAN983055:MAP983074 MKJ983055:MKL983074 MUF983055:MUH983074 NEB983055:NED983074 NNX983055:NNZ983074 NXT983055:NXV983074 OHP983055:OHR983074 E11:F25 E75:F84 E62:F71"/>
    <dataValidation imeMode="halfAlpha" allowBlank="1" showInputMessage="1" showErrorMessage="1" sqref="DO10:DO29 NK10:NK29 XG10:XG29 AHC10:AHC29 AQY10:AQY29 BAU10:BAU29 BKQ10:BKQ29 BUM10:BUM29 CEI10:CEI29 COE10:COE29 CYA10:CYA29 DHW10:DHW29 DRS10:DRS29 EBO10:EBO29 ELK10:ELK29 EVG10:EVG29 FFC10:FFC29 FOY10:FOY29 FYU10:FYU29 GIQ10:GIQ29 GSM10:GSM29 HCI10:HCI29 HME10:HME29 HWA10:HWA29 IFW10:IFW29 IPS10:IPS29 IZO10:IZO29 JJK10:JJK29 JTG10:JTG29 KDC10:KDC29 KMY10:KMY29 KWU10:KWU29 LGQ10:LGQ29 LQM10:LQM29 MAI10:MAI29 MKE10:MKE29 MUA10:MUA29 NDW10:NDW29 NNS10:NNS29 NXO10:NXO29 OHK10:OHK29 DO65551:DO65570 NK65551:NK65570 XG65551:XG65570 AHC65551:AHC65570 AQY65551:AQY65570 BAU65551:BAU65570 BKQ65551:BKQ65570 BUM65551:BUM65570 CEI65551:CEI65570 COE65551:COE65570 CYA65551:CYA65570 DHW65551:DHW65570 DRS65551:DRS65570 EBO65551:EBO65570 ELK65551:ELK65570 EVG65551:EVG65570 FFC65551:FFC65570 FOY65551:FOY65570 FYU65551:FYU65570 GIQ65551:GIQ65570 GSM65551:GSM65570 HCI65551:HCI65570 HME65551:HME65570 HWA65551:HWA65570 IFW65551:IFW65570 IPS65551:IPS65570 IZO65551:IZO65570 JJK65551:JJK65570 JTG65551:JTG65570 KDC65551:KDC65570 KMY65551:KMY65570 KWU65551:KWU65570 LGQ65551:LGQ65570 LQM65551:LQM65570 MAI65551:MAI65570 MKE65551:MKE65570 MUA65551:MUA65570 NDW65551:NDW65570 NNS65551:NNS65570 NXO65551:NXO65570 OHK65551:OHK65570 DO131087:DO131106 NK131087:NK131106 XG131087:XG131106 AHC131087:AHC131106 AQY131087:AQY131106 BAU131087:BAU131106 BKQ131087:BKQ131106 BUM131087:BUM131106 CEI131087:CEI131106 COE131087:COE131106 CYA131087:CYA131106 DHW131087:DHW131106 DRS131087:DRS131106 EBO131087:EBO131106 ELK131087:ELK131106 EVG131087:EVG131106 FFC131087:FFC131106 FOY131087:FOY131106 FYU131087:FYU131106 GIQ131087:GIQ131106 GSM131087:GSM131106 HCI131087:HCI131106 HME131087:HME131106 HWA131087:HWA131106 IFW131087:IFW131106 IPS131087:IPS131106 IZO131087:IZO131106 JJK131087:JJK131106 JTG131087:JTG131106 KDC131087:KDC131106 KMY131087:KMY131106 KWU131087:KWU131106 LGQ131087:LGQ131106 LQM131087:LQM131106 MAI131087:MAI131106 MKE131087:MKE131106 MUA131087:MUA131106 NDW131087:NDW131106 NNS131087:NNS131106 NXO131087:NXO131106 OHK131087:OHK131106 DO196623:DO196642 NK196623:NK196642 XG196623:XG196642 AHC196623:AHC196642 AQY196623:AQY196642 BAU196623:BAU196642 BKQ196623:BKQ196642 BUM196623:BUM196642 CEI196623:CEI196642 COE196623:COE196642 CYA196623:CYA196642 DHW196623:DHW196642 DRS196623:DRS196642 EBO196623:EBO196642 ELK196623:ELK196642 EVG196623:EVG196642 FFC196623:FFC196642 FOY196623:FOY196642 FYU196623:FYU196642 GIQ196623:GIQ196642 GSM196623:GSM196642 HCI196623:HCI196642 HME196623:HME196642 HWA196623:HWA196642 IFW196623:IFW196642 IPS196623:IPS196642 IZO196623:IZO196642 JJK196623:JJK196642 JTG196623:JTG196642 KDC196623:KDC196642 KMY196623:KMY196642 KWU196623:KWU196642 LGQ196623:LGQ196642 LQM196623:LQM196642 MAI196623:MAI196642 MKE196623:MKE196642 MUA196623:MUA196642 NDW196623:NDW196642 NNS196623:NNS196642 NXO196623:NXO196642 OHK196623:OHK196642 DO262159:DO262178 NK262159:NK262178 XG262159:XG262178 AHC262159:AHC262178 AQY262159:AQY262178 BAU262159:BAU262178 BKQ262159:BKQ262178 BUM262159:BUM262178 CEI262159:CEI262178 COE262159:COE262178 CYA262159:CYA262178 DHW262159:DHW262178 DRS262159:DRS262178 EBO262159:EBO262178 ELK262159:ELK262178 EVG262159:EVG262178 FFC262159:FFC262178 FOY262159:FOY262178 FYU262159:FYU262178 GIQ262159:GIQ262178 GSM262159:GSM262178 HCI262159:HCI262178 HME262159:HME262178 HWA262159:HWA262178 IFW262159:IFW262178 IPS262159:IPS262178 IZO262159:IZO262178 JJK262159:JJK262178 JTG262159:JTG262178 KDC262159:KDC262178 KMY262159:KMY262178 KWU262159:KWU262178 LGQ262159:LGQ262178 LQM262159:LQM262178 MAI262159:MAI262178 MKE262159:MKE262178 MUA262159:MUA262178 NDW262159:NDW262178 NNS262159:NNS262178 NXO262159:NXO262178 OHK262159:OHK262178 DO327695:DO327714 NK327695:NK327714 XG327695:XG327714 AHC327695:AHC327714 AQY327695:AQY327714 BAU327695:BAU327714 BKQ327695:BKQ327714 BUM327695:BUM327714 CEI327695:CEI327714 COE327695:COE327714 CYA327695:CYA327714 DHW327695:DHW327714 DRS327695:DRS327714 EBO327695:EBO327714 ELK327695:ELK327714 EVG327695:EVG327714 FFC327695:FFC327714 FOY327695:FOY327714 FYU327695:FYU327714 GIQ327695:GIQ327714 GSM327695:GSM327714 HCI327695:HCI327714 HME327695:HME327714 HWA327695:HWA327714 IFW327695:IFW327714 IPS327695:IPS327714 IZO327695:IZO327714 JJK327695:JJK327714 JTG327695:JTG327714 KDC327695:KDC327714 KMY327695:KMY327714 KWU327695:KWU327714 LGQ327695:LGQ327714 LQM327695:LQM327714 MAI327695:MAI327714 MKE327695:MKE327714 MUA327695:MUA327714 NDW327695:NDW327714 NNS327695:NNS327714 NXO327695:NXO327714 OHK327695:OHK327714 DO393231:DO393250 NK393231:NK393250 XG393231:XG393250 AHC393231:AHC393250 AQY393231:AQY393250 BAU393231:BAU393250 BKQ393231:BKQ393250 BUM393231:BUM393250 CEI393231:CEI393250 COE393231:COE393250 CYA393231:CYA393250 DHW393231:DHW393250 DRS393231:DRS393250 EBO393231:EBO393250 ELK393231:ELK393250 EVG393231:EVG393250 FFC393231:FFC393250 FOY393231:FOY393250 FYU393231:FYU393250 GIQ393231:GIQ393250 GSM393231:GSM393250 HCI393231:HCI393250 HME393231:HME393250 HWA393231:HWA393250 IFW393231:IFW393250 IPS393231:IPS393250 IZO393231:IZO393250 JJK393231:JJK393250 JTG393231:JTG393250 KDC393231:KDC393250 KMY393231:KMY393250 KWU393231:KWU393250 LGQ393231:LGQ393250 LQM393231:LQM393250 MAI393231:MAI393250 MKE393231:MKE393250 MUA393231:MUA393250 NDW393231:NDW393250 NNS393231:NNS393250 NXO393231:NXO393250 OHK393231:OHK393250 DO458767:DO458786 NK458767:NK458786 XG458767:XG458786 AHC458767:AHC458786 AQY458767:AQY458786 BAU458767:BAU458786 BKQ458767:BKQ458786 BUM458767:BUM458786 CEI458767:CEI458786 COE458767:COE458786 CYA458767:CYA458786 DHW458767:DHW458786 DRS458767:DRS458786 EBO458767:EBO458786 ELK458767:ELK458786 EVG458767:EVG458786 FFC458767:FFC458786 FOY458767:FOY458786 FYU458767:FYU458786 GIQ458767:GIQ458786 GSM458767:GSM458786 HCI458767:HCI458786 HME458767:HME458786 HWA458767:HWA458786 IFW458767:IFW458786 IPS458767:IPS458786 IZO458767:IZO458786 JJK458767:JJK458786 JTG458767:JTG458786 KDC458767:KDC458786 KMY458767:KMY458786 KWU458767:KWU458786 LGQ458767:LGQ458786 LQM458767:LQM458786 MAI458767:MAI458786 MKE458767:MKE458786 MUA458767:MUA458786 NDW458767:NDW458786 NNS458767:NNS458786 NXO458767:NXO458786 OHK458767:OHK458786 DO524303:DO524322 NK524303:NK524322 XG524303:XG524322 AHC524303:AHC524322 AQY524303:AQY524322 BAU524303:BAU524322 BKQ524303:BKQ524322 BUM524303:BUM524322 CEI524303:CEI524322 COE524303:COE524322 CYA524303:CYA524322 DHW524303:DHW524322 DRS524303:DRS524322 EBO524303:EBO524322 ELK524303:ELK524322 EVG524303:EVG524322 FFC524303:FFC524322 FOY524303:FOY524322 FYU524303:FYU524322 GIQ524303:GIQ524322 GSM524303:GSM524322 HCI524303:HCI524322 HME524303:HME524322 HWA524303:HWA524322 IFW524303:IFW524322 IPS524303:IPS524322 IZO524303:IZO524322 JJK524303:JJK524322 JTG524303:JTG524322 KDC524303:KDC524322 KMY524303:KMY524322 KWU524303:KWU524322 LGQ524303:LGQ524322 LQM524303:LQM524322 MAI524303:MAI524322 MKE524303:MKE524322 MUA524303:MUA524322 NDW524303:NDW524322 NNS524303:NNS524322 NXO524303:NXO524322 OHK524303:OHK524322 DO589839:DO589858 NK589839:NK589858 XG589839:XG589858 AHC589839:AHC589858 AQY589839:AQY589858 BAU589839:BAU589858 BKQ589839:BKQ589858 BUM589839:BUM589858 CEI589839:CEI589858 COE589839:COE589858 CYA589839:CYA589858 DHW589839:DHW589858 DRS589839:DRS589858 EBO589839:EBO589858 ELK589839:ELK589858 EVG589839:EVG589858 FFC589839:FFC589858 FOY589839:FOY589858 FYU589839:FYU589858 GIQ589839:GIQ589858 GSM589839:GSM589858 HCI589839:HCI589858 HME589839:HME589858 HWA589839:HWA589858 IFW589839:IFW589858 IPS589839:IPS589858 IZO589839:IZO589858 JJK589839:JJK589858 JTG589839:JTG589858 KDC589839:KDC589858 KMY589839:KMY589858 KWU589839:KWU589858 LGQ589839:LGQ589858 LQM589839:LQM589858 MAI589839:MAI589858 MKE589839:MKE589858 MUA589839:MUA589858 NDW589839:NDW589858 NNS589839:NNS589858 NXO589839:NXO589858 OHK589839:OHK589858 DO655375:DO655394 NK655375:NK655394 XG655375:XG655394 AHC655375:AHC655394 AQY655375:AQY655394 BAU655375:BAU655394 BKQ655375:BKQ655394 BUM655375:BUM655394 CEI655375:CEI655394 COE655375:COE655394 CYA655375:CYA655394 DHW655375:DHW655394 DRS655375:DRS655394 EBO655375:EBO655394 ELK655375:ELK655394 EVG655375:EVG655394 FFC655375:FFC655394 FOY655375:FOY655394 FYU655375:FYU655394 GIQ655375:GIQ655394 GSM655375:GSM655394 HCI655375:HCI655394 HME655375:HME655394 HWA655375:HWA655394 IFW655375:IFW655394 IPS655375:IPS655394 IZO655375:IZO655394 JJK655375:JJK655394 JTG655375:JTG655394 KDC655375:KDC655394 KMY655375:KMY655394 KWU655375:KWU655394 LGQ655375:LGQ655394 LQM655375:LQM655394 MAI655375:MAI655394 MKE655375:MKE655394 MUA655375:MUA655394 NDW655375:NDW655394 NNS655375:NNS655394 NXO655375:NXO655394 OHK655375:OHK655394 DO720911:DO720930 NK720911:NK720930 XG720911:XG720930 AHC720911:AHC720930 AQY720911:AQY720930 BAU720911:BAU720930 BKQ720911:BKQ720930 BUM720911:BUM720930 CEI720911:CEI720930 COE720911:COE720930 CYA720911:CYA720930 DHW720911:DHW720930 DRS720911:DRS720930 EBO720911:EBO720930 ELK720911:ELK720930 EVG720911:EVG720930 FFC720911:FFC720930 FOY720911:FOY720930 FYU720911:FYU720930 GIQ720911:GIQ720930 GSM720911:GSM720930 HCI720911:HCI720930 HME720911:HME720930 HWA720911:HWA720930 IFW720911:IFW720930 IPS720911:IPS720930 IZO720911:IZO720930 JJK720911:JJK720930 JTG720911:JTG720930 KDC720911:KDC720930 KMY720911:KMY720930 KWU720911:KWU720930 LGQ720911:LGQ720930 LQM720911:LQM720930 MAI720911:MAI720930 MKE720911:MKE720930 MUA720911:MUA720930 NDW720911:NDW720930 NNS720911:NNS720930 NXO720911:NXO720930 OHK720911:OHK720930 DO786447:DO786466 NK786447:NK786466 XG786447:XG786466 AHC786447:AHC786466 AQY786447:AQY786466 BAU786447:BAU786466 BKQ786447:BKQ786466 BUM786447:BUM786466 CEI786447:CEI786466 COE786447:COE786466 CYA786447:CYA786466 DHW786447:DHW786466 DRS786447:DRS786466 EBO786447:EBO786466 ELK786447:ELK786466 EVG786447:EVG786466 FFC786447:FFC786466 FOY786447:FOY786466 FYU786447:FYU786466 GIQ786447:GIQ786466 GSM786447:GSM786466 HCI786447:HCI786466 HME786447:HME786466 HWA786447:HWA786466 IFW786447:IFW786466 IPS786447:IPS786466 IZO786447:IZO786466 JJK786447:JJK786466 JTG786447:JTG786466 KDC786447:KDC786466 KMY786447:KMY786466 KWU786447:KWU786466 LGQ786447:LGQ786466 LQM786447:LQM786466 MAI786447:MAI786466 MKE786447:MKE786466 MUA786447:MUA786466 NDW786447:NDW786466 NNS786447:NNS786466 NXO786447:NXO786466 OHK786447:OHK786466 DO851983:DO852002 NK851983:NK852002 XG851983:XG852002 AHC851983:AHC852002 AQY851983:AQY852002 BAU851983:BAU852002 BKQ851983:BKQ852002 BUM851983:BUM852002 CEI851983:CEI852002 COE851983:COE852002 CYA851983:CYA852002 DHW851983:DHW852002 DRS851983:DRS852002 EBO851983:EBO852002 ELK851983:ELK852002 EVG851983:EVG852002 FFC851983:FFC852002 FOY851983:FOY852002 FYU851983:FYU852002 GIQ851983:GIQ852002 GSM851983:GSM852002 HCI851983:HCI852002 HME851983:HME852002 HWA851983:HWA852002 IFW851983:IFW852002 IPS851983:IPS852002 IZO851983:IZO852002 JJK851983:JJK852002 JTG851983:JTG852002 KDC851983:KDC852002 KMY851983:KMY852002 KWU851983:KWU852002 LGQ851983:LGQ852002 LQM851983:LQM852002 MAI851983:MAI852002 MKE851983:MKE852002 MUA851983:MUA852002 NDW851983:NDW852002 NNS851983:NNS852002 NXO851983:NXO852002 OHK851983:OHK852002 DO917519:DO917538 NK917519:NK917538 XG917519:XG917538 AHC917519:AHC917538 AQY917519:AQY917538 BAU917519:BAU917538 BKQ917519:BKQ917538 BUM917519:BUM917538 CEI917519:CEI917538 COE917519:COE917538 CYA917519:CYA917538 DHW917519:DHW917538 DRS917519:DRS917538 EBO917519:EBO917538 ELK917519:ELK917538 EVG917519:EVG917538 FFC917519:FFC917538 FOY917519:FOY917538 FYU917519:FYU917538 GIQ917519:GIQ917538 GSM917519:GSM917538 HCI917519:HCI917538 HME917519:HME917538 HWA917519:HWA917538 IFW917519:IFW917538 IPS917519:IPS917538 IZO917519:IZO917538 JJK917519:JJK917538 JTG917519:JTG917538 KDC917519:KDC917538 KMY917519:KMY917538 KWU917519:KWU917538 LGQ917519:LGQ917538 LQM917519:LQM917538 MAI917519:MAI917538 MKE917519:MKE917538 MUA917519:MUA917538 NDW917519:NDW917538 NNS917519:NNS917538 NXO917519:NXO917538 OHK917519:OHK917538 DO983055:DO983074 NK983055:NK983074 XG983055:XG983074 AHC983055:AHC983074 AQY983055:AQY983074 BAU983055:BAU983074 BKQ983055:BKQ983074 BUM983055:BUM983074 CEI983055:CEI983074 COE983055:COE983074 CYA983055:CYA983074 DHW983055:DHW983074 DRS983055:DRS983074 EBO983055:EBO983074 ELK983055:ELK983074 EVG983055:EVG983074 FFC983055:FFC983074 FOY983055:FOY983074 FYU983055:FYU983074 GIQ983055:GIQ983074 GSM983055:GSM983074 HCI983055:HCI983074 HME983055:HME983074 HWA983055:HWA983074 IFW983055:IFW983074 IPS983055:IPS983074 IZO983055:IZO983074 JJK983055:JJK983074 JTG983055:JTG983074 KDC983055:KDC983074 KMY983055:KMY983074 KWU983055:KWU983074 LGQ983055:LGQ983074 LQM983055:LQM983074 MAI983055:MAI983074 MKE983055:MKE983074 MUA983055:MUA983074 NDW983055:NDW983074 NNS983055:NNS983074 NXO983055:NXO983074 OHK983055:OHK983074 EE10:EE29 OA10:OA29 XW10:XW29 AHS10:AHS29 ARO10:ARO29 BBK10:BBK29 BLG10:BLG29 BVC10:BVC29 CEY10:CEY29 COU10:COU29 CYQ10:CYQ29 DIM10:DIM29 DSI10:DSI29 ECE10:ECE29 EMA10:EMA29 EVW10:EVW29 FFS10:FFS29 FPO10:FPO29 FZK10:FZK29 GJG10:GJG29 GTC10:GTC29 HCY10:HCY29 HMU10:HMU29 HWQ10:HWQ29 IGM10:IGM29 IQI10:IQI29 JAE10:JAE29 JKA10:JKA29 JTW10:JTW29 KDS10:KDS29 KNO10:KNO29 KXK10:KXK29 LHG10:LHG29 LRC10:LRC29 MAY10:MAY29 MKU10:MKU29 MUQ10:MUQ29 NEM10:NEM29 NOI10:NOI29 NYE10:NYE29 OIA10:OIA29 K65554:K65573 EE65551:EE65570 OA65551:OA65570 XW65551:XW65570 AHS65551:AHS65570 ARO65551:ARO65570 BBK65551:BBK65570 BLG65551:BLG65570 BVC65551:BVC65570 CEY65551:CEY65570 COU65551:COU65570 CYQ65551:CYQ65570 DIM65551:DIM65570 DSI65551:DSI65570 ECE65551:ECE65570 EMA65551:EMA65570 EVW65551:EVW65570 FFS65551:FFS65570 FPO65551:FPO65570 FZK65551:FZK65570 GJG65551:GJG65570 GTC65551:GTC65570 HCY65551:HCY65570 HMU65551:HMU65570 HWQ65551:HWQ65570 IGM65551:IGM65570 IQI65551:IQI65570 JAE65551:JAE65570 JKA65551:JKA65570 JTW65551:JTW65570 KDS65551:KDS65570 KNO65551:KNO65570 KXK65551:KXK65570 LHG65551:LHG65570 LRC65551:LRC65570 MAY65551:MAY65570 MKU65551:MKU65570 MUQ65551:MUQ65570 NEM65551:NEM65570 NOI65551:NOI65570 NYE65551:NYE65570 OIA65551:OIA65570 K131090:K131109 EE131087:EE131106 OA131087:OA131106 XW131087:XW131106 AHS131087:AHS131106 ARO131087:ARO131106 BBK131087:BBK131106 BLG131087:BLG131106 BVC131087:BVC131106 CEY131087:CEY131106 COU131087:COU131106 CYQ131087:CYQ131106 DIM131087:DIM131106 DSI131087:DSI131106 ECE131087:ECE131106 EMA131087:EMA131106 EVW131087:EVW131106 FFS131087:FFS131106 FPO131087:FPO131106 FZK131087:FZK131106 GJG131087:GJG131106 GTC131087:GTC131106 HCY131087:HCY131106 HMU131087:HMU131106 HWQ131087:HWQ131106 IGM131087:IGM131106 IQI131087:IQI131106 JAE131087:JAE131106 JKA131087:JKA131106 JTW131087:JTW131106 KDS131087:KDS131106 KNO131087:KNO131106 KXK131087:KXK131106 LHG131087:LHG131106 LRC131087:LRC131106 MAY131087:MAY131106 MKU131087:MKU131106 MUQ131087:MUQ131106 NEM131087:NEM131106 NOI131087:NOI131106 NYE131087:NYE131106 OIA131087:OIA131106 K196626:K196645 EE196623:EE196642 OA196623:OA196642 XW196623:XW196642 AHS196623:AHS196642 ARO196623:ARO196642 BBK196623:BBK196642 BLG196623:BLG196642 BVC196623:BVC196642 CEY196623:CEY196642 COU196623:COU196642 CYQ196623:CYQ196642 DIM196623:DIM196642 DSI196623:DSI196642 ECE196623:ECE196642 EMA196623:EMA196642 EVW196623:EVW196642 FFS196623:FFS196642 FPO196623:FPO196642 FZK196623:FZK196642 GJG196623:GJG196642 GTC196623:GTC196642 HCY196623:HCY196642 HMU196623:HMU196642 HWQ196623:HWQ196642 IGM196623:IGM196642 IQI196623:IQI196642 JAE196623:JAE196642 JKA196623:JKA196642 JTW196623:JTW196642 KDS196623:KDS196642 KNO196623:KNO196642 KXK196623:KXK196642 LHG196623:LHG196642 LRC196623:LRC196642 MAY196623:MAY196642 MKU196623:MKU196642 MUQ196623:MUQ196642 NEM196623:NEM196642 NOI196623:NOI196642 NYE196623:NYE196642 OIA196623:OIA196642 K262162:K262181 EE262159:EE262178 OA262159:OA262178 XW262159:XW262178 AHS262159:AHS262178 ARO262159:ARO262178 BBK262159:BBK262178 BLG262159:BLG262178 BVC262159:BVC262178 CEY262159:CEY262178 COU262159:COU262178 CYQ262159:CYQ262178 DIM262159:DIM262178 DSI262159:DSI262178 ECE262159:ECE262178 EMA262159:EMA262178 EVW262159:EVW262178 FFS262159:FFS262178 FPO262159:FPO262178 FZK262159:FZK262178 GJG262159:GJG262178 GTC262159:GTC262178 HCY262159:HCY262178 HMU262159:HMU262178 HWQ262159:HWQ262178 IGM262159:IGM262178 IQI262159:IQI262178 JAE262159:JAE262178 JKA262159:JKA262178 JTW262159:JTW262178 KDS262159:KDS262178 KNO262159:KNO262178 KXK262159:KXK262178 LHG262159:LHG262178 LRC262159:LRC262178 MAY262159:MAY262178 MKU262159:MKU262178 MUQ262159:MUQ262178 NEM262159:NEM262178 NOI262159:NOI262178 NYE262159:NYE262178 OIA262159:OIA262178 K327698:K327717 EE327695:EE327714 OA327695:OA327714 XW327695:XW327714 AHS327695:AHS327714 ARO327695:ARO327714 BBK327695:BBK327714 BLG327695:BLG327714 BVC327695:BVC327714 CEY327695:CEY327714 COU327695:COU327714 CYQ327695:CYQ327714 DIM327695:DIM327714 DSI327695:DSI327714 ECE327695:ECE327714 EMA327695:EMA327714 EVW327695:EVW327714 FFS327695:FFS327714 FPO327695:FPO327714 FZK327695:FZK327714 GJG327695:GJG327714 GTC327695:GTC327714 HCY327695:HCY327714 HMU327695:HMU327714 HWQ327695:HWQ327714 IGM327695:IGM327714 IQI327695:IQI327714 JAE327695:JAE327714 JKA327695:JKA327714 JTW327695:JTW327714 KDS327695:KDS327714 KNO327695:KNO327714 KXK327695:KXK327714 LHG327695:LHG327714 LRC327695:LRC327714 MAY327695:MAY327714 MKU327695:MKU327714 MUQ327695:MUQ327714 NEM327695:NEM327714 NOI327695:NOI327714 NYE327695:NYE327714 OIA327695:OIA327714 K393234:K393253 EE393231:EE393250 OA393231:OA393250 XW393231:XW393250 AHS393231:AHS393250 ARO393231:ARO393250 BBK393231:BBK393250 BLG393231:BLG393250 BVC393231:BVC393250 CEY393231:CEY393250 COU393231:COU393250 CYQ393231:CYQ393250 DIM393231:DIM393250 DSI393231:DSI393250 ECE393231:ECE393250 EMA393231:EMA393250 EVW393231:EVW393250 FFS393231:FFS393250 FPO393231:FPO393250 FZK393231:FZK393250 GJG393231:GJG393250 GTC393231:GTC393250 HCY393231:HCY393250 HMU393231:HMU393250 HWQ393231:HWQ393250 IGM393231:IGM393250 IQI393231:IQI393250 JAE393231:JAE393250 JKA393231:JKA393250 JTW393231:JTW393250 KDS393231:KDS393250 KNO393231:KNO393250 KXK393231:KXK393250 LHG393231:LHG393250 LRC393231:LRC393250 MAY393231:MAY393250 MKU393231:MKU393250 MUQ393231:MUQ393250 NEM393231:NEM393250 NOI393231:NOI393250 NYE393231:NYE393250 OIA393231:OIA393250 K458770:K458789 EE458767:EE458786 OA458767:OA458786 XW458767:XW458786 AHS458767:AHS458786 ARO458767:ARO458786 BBK458767:BBK458786 BLG458767:BLG458786 BVC458767:BVC458786 CEY458767:CEY458786 COU458767:COU458786 CYQ458767:CYQ458786 DIM458767:DIM458786 DSI458767:DSI458786 ECE458767:ECE458786 EMA458767:EMA458786 EVW458767:EVW458786 FFS458767:FFS458786 FPO458767:FPO458786 FZK458767:FZK458786 GJG458767:GJG458786 GTC458767:GTC458786 HCY458767:HCY458786 HMU458767:HMU458786 HWQ458767:HWQ458786 IGM458767:IGM458786 IQI458767:IQI458786 JAE458767:JAE458786 JKA458767:JKA458786 JTW458767:JTW458786 KDS458767:KDS458786 KNO458767:KNO458786 KXK458767:KXK458786 LHG458767:LHG458786 LRC458767:LRC458786 MAY458767:MAY458786 MKU458767:MKU458786 MUQ458767:MUQ458786 NEM458767:NEM458786 NOI458767:NOI458786 NYE458767:NYE458786 OIA458767:OIA458786 K524306:K524325 EE524303:EE524322 OA524303:OA524322 XW524303:XW524322 AHS524303:AHS524322 ARO524303:ARO524322 BBK524303:BBK524322 BLG524303:BLG524322 BVC524303:BVC524322 CEY524303:CEY524322 COU524303:COU524322 CYQ524303:CYQ524322 DIM524303:DIM524322 DSI524303:DSI524322 ECE524303:ECE524322 EMA524303:EMA524322 EVW524303:EVW524322 FFS524303:FFS524322 FPO524303:FPO524322 FZK524303:FZK524322 GJG524303:GJG524322 GTC524303:GTC524322 HCY524303:HCY524322 HMU524303:HMU524322 HWQ524303:HWQ524322 IGM524303:IGM524322 IQI524303:IQI524322 JAE524303:JAE524322 JKA524303:JKA524322 JTW524303:JTW524322 KDS524303:KDS524322 KNO524303:KNO524322 KXK524303:KXK524322 LHG524303:LHG524322 LRC524303:LRC524322 MAY524303:MAY524322 MKU524303:MKU524322 MUQ524303:MUQ524322 NEM524303:NEM524322 NOI524303:NOI524322 NYE524303:NYE524322 OIA524303:OIA524322 K589842:K589861 EE589839:EE589858 OA589839:OA589858 XW589839:XW589858 AHS589839:AHS589858 ARO589839:ARO589858 BBK589839:BBK589858 BLG589839:BLG589858 BVC589839:BVC589858 CEY589839:CEY589858 COU589839:COU589858 CYQ589839:CYQ589858 DIM589839:DIM589858 DSI589839:DSI589858 ECE589839:ECE589858 EMA589839:EMA589858 EVW589839:EVW589858 FFS589839:FFS589858 FPO589839:FPO589858 FZK589839:FZK589858 GJG589839:GJG589858 GTC589839:GTC589858 HCY589839:HCY589858 HMU589839:HMU589858 HWQ589839:HWQ589858 IGM589839:IGM589858 IQI589839:IQI589858 JAE589839:JAE589858 JKA589839:JKA589858 JTW589839:JTW589858 KDS589839:KDS589858 KNO589839:KNO589858 KXK589839:KXK589858 LHG589839:LHG589858 LRC589839:LRC589858 MAY589839:MAY589858 MKU589839:MKU589858 MUQ589839:MUQ589858 NEM589839:NEM589858 NOI589839:NOI589858 NYE589839:NYE589858 OIA589839:OIA589858 K655378:K655397 EE655375:EE655394 OA655375:OA655394 XW655375:XW655394 AHS655375:AHS655394 ARO655375:ARO655394 BBK655375:BBK655394 BLG655375:BLG655394 BVC655375:BVC655394 CEY655375:CEY655394 COU655375:COU655394 CYQ655375:CYQ655394 DIM655375:DIM655394 DSI655375:DSI655394 ECE655375:ECE655394 EMA655375:EMA655394 EVW655375:EVW655394 FFS655375:FFS655394 FPO655375:FPO655394 FZK655375:FZK655394 GJG655375:GJG655394 GTC655375:GTC655394 HCY655375:HCY655394 HMU655375:HMU655394 HWQ655375:HWQ655394 IGM655375:IGM655394 IQI655375:IQI655394 JAE655375:JAE655394 JKA655375:JKA655394 JTW655375:JTW655394 KDS655375:KDS655394 KNO655375:KNO655394 KXK655375:KXK655394 LHG655375:LHG655394 LRC655375:LRC655394 MAY655375:MAY655394 MKU655375:MKU655394 MUQ655375:MUQ655394 NEM655375:NEM655394 NOI655375:NOI655394 NYE655375:NYE655394 OIA655375:OIA655394 K720914:K720933 EE720911:EE720930 OA720911:OA720930 XW720911:XW720930 AHS720911:AHS720930 ARO720911:ARO720930 BBK720911:BBK720930 BLG720911:BLG720930 BVC720911:BVC720930 CEY720911:CEY720930 COU720911:COU720930 CYQ720911:CYQ720930 DIM720911:DIM720930 DSI720911:DSI720930 ECE720911:ECE720930 EMA720911:EMA720930 EVW720911:EVW720930 FFS720911:FFS720930 FPO720911:FPO720930 FZK720911:FZK720930 GJG720911:GJG720930 GTC720911:GTC720930 HCY720911:HCY720930 HMU720911:HMU720930 HWQ720911:HWQ720930 IGM720911:IGM720930 IQI720911:IQI720930 JAE720911:JAE720930 JKA720911:JKA720930 JTW720911:JTW720930 KDS720911:KDS720930 KNO720911:KNO720930 KXK720911:KXK720930 LHG720911:LHG720930 LRC720911:LRC720930 MAY720911:MAY720930 MKU720911:MKU720930 MUQ720911:MUQ720930 NEM720911:NEM720930 NOI720911:NOI720930 NYE720911:NYE720930 OIA720911:OIA720930 K786450:K786469 EE786447:EE786466 OA786447:OA786466 XW786447:XW786466 AHS786447:AHS786466 ARO786447:ARO786466 BBK786447:BBK786466 BLG786447:BLG786466 BVC786447:BVC786466 CEY786447:CEY786466 COU786447:COU786466 CYQ786447:CYQ786466 DIM786447:DIM786466 DSI786447:DSI786466 ECE786447:ECE786466 EMA786447:EMA786466 EVW786447:EVW786466 FFS786447:FFS786466 FPO786447:FPO786466 FZK786447:FZK786466 GJG786447:GJG786466 GTC786447:GTC786466 HCY786447:HCY786466 HMU786447:HMU786466 HWQ786447:HWQ786466 IGM786447:IGM786466 IQI786447:IQI786466 JAE786447:JAE786466 JKA786447:JKA786466 JTW786447:JTW786466 KDS786447:KDS786466 KNO786447:KNO786466 KXK786447:KXK786466 LHG786447:LHG786466 LRC786447:LRC786466 MAY786447:MAY786466 MKU786447:MKU786466 MUQ786447:MUQ786466 NEM786447:NEM786466 NOI786447:NOI786466 NYE786447:NYE786466 OIA786447:OIA786466 K851986:K852005 EE851983:EE852002 OA851983:OA852002 XW851983:XW852002 AHS851983:AHS852002 ARO851983:ARO852002 BBK851983:BBK852002 BLG851983:BLG852002 BVC851983:BVC852002 CEY851983:CEY852002 COU851983:COU852002 CYQ851983:CYQ852002 DIM851983:DIM852002 DSI851983:DSI852002 ECE851983:ECE852002 EMA851983:EMA852002 EVW851983:EVW852002 FFS851983:FFS852002 FPO851983:FPO852002 FZK851983:FZK852002 GJG851983:GJG852002 GTC851983:GTC852002 HCY851983:HCY852002 HMU851983:HMU852002 HWQ851983:HWQ852002 IGM851983:IGM852002 IQI851983:IQI852002 JAE851983:JAE852002 JKA851983:JKA852002 JTW851983:JTW852002 KDS851983:KDS852002 KNO851983:KNO852002 KXK851983:KXK852002 LHG851983:LHG852002 LRC851983:LRC852002 MAY851983:MAY852002 MKU851983:MKU852002 MUQ851983:MUQ852002 NEM851983:NEM852002 NOI851983:NOI852002 NYE851983:NYE852002 OIA851983:OIA852002 K917522:K917541 EE917519:EE917538 OA917519:OA917538 XW917519:XW917538 AHS917519:AHS917538 ARO917519:ARO917538 BBK917519:BBK917538 BLG917519:BLG917538 BVC917519:BVC917538 CEY917519:CEY917538 COU917519:COU917538 CYQ917519:CYQ917538 DIM917519:DIM917538 DSI917519:DSI917538 ECE917519:ECE917538 EMA917519:EMA917538 EVW917519:EVW917538 FFS917519:FFS917538 FPO917519:FPO917538 FZK917519:FZK917538 GJG917519:GJG917538 GTC917519:GTC917538 HCY917519:HCY917538 HMU917519:HMU917538 HWQ917519:HWQ917538 IGM917519:IGM917538 IQI917519:IQI917538 JAE917519:JAE917538 JKA917519:JKA917538 JTW917519:JTW917538 KDS917519:KDS917538 KNO917519:KNO917538 KXK917519:KXK917538 LHG917519:LHG917538 LRC917519:LRC917538 MAY917519:MAY917538 MKU917519:MKU917538 MUQ917519:MUQ917538 NEM917519:NEM917538 NOI917519:NOI917538 NYE917519:NYE917538 OIA917519:OIA917538 K983058:K983077 EE983055:EE983074 OA983055:OA983074 XW983055:XW983074 AHS983055:AHS983074 ARO983055:ARO983074 BBK983055:BBK983074 BLG983055:BLG983074 BVC983055:BVC983074 CEY983055:CEY983074 COU983055:COU983074 CYQ983055:CYQ983074 DIM983055:DIM983074 DSI983055:DSI983074 ECE983055:ECE983074 EMA983055:EMA983074 EVW983055:EVW983074 FFS983055:FFS983074 FPO983055:FPO983074 FZK983055:FZK983074 GJG983055:GJG983074 GTC983055:GTC983074 HCY983055:HCY983074 HMU983055:HMU983074 HWQ983055:HWQ983074 IGM983055:IGM983074 IQI983055:IQI983074 JAE983055:JAE983074 JKA983055:JKA983074 JTW983055:JTW983074 KDS983055:KDS983074 KNO983055:KNO983074 KXK983055:KXK983074 LHG983055:LHG983074 LRC983055:LRC983074 MAY983055:MAY983074 MKU983055:MKU983074 MUQ983055:MUQ983074 NEM983055:NEM983074 NOI983055:NOI983074 NYE983055:NYE983074 OIA983055:OIA983074 DR10:DR29 NN10:NN29 XJ10:XJ29 AHF10:AHF29 ARB10:ARB29 BAX10:BAX29 BKT10:BKT29 BUP10:BUP29 CEL10:CEL29 COH10:COH29 CYD10:CYD29 DHZ10:DHZ29 DRV10:DRV29 EBR10:EBR29 ELN10:ELN29 EVJ10:EVJ29 FFF10:FFF29 FPB10:FPB29 FYX10:FYX29 GIT10:GIT29 GSP10:GSP29 HCL10:HCL29 HMH10:HMH29 HWD10:HWD29 IFZ10:IFZ29 IPV10:IPV29 IZR10:IZR29 JJN10:JJN29 JTJ10:JTJ29 KDF10:KDF29 KNB10:KNB29 KWX10:KWX29 LGT10:LGT29 LQP10:LQP29 MAL10:MAL29 MKH10:MKH29 MUD10:MUD29 NDZ10:NDZ29 NNV10:NNV29 NXR10:NXR29 OHN10:OHN29 DR65551:DR65570 NN65551:NN65570 XJ65551:XJ65570 AHF65551:AHF65570 ARB65551:ARB65570 BAX65551:BAX65570 BKT65551:BKT65570 BUP65551:BUP65570 CEL65551:CEL65570 COH65551:COH65570 CYD65551:CYD65570 DHZ65551:DHZ65570 DRV65551:DRV65570 EBR65551:EBR65570 ELN65551:ELN65570 EVJ65551:EVJ65570 FFF65551:FFF65570 FPB65551:FPB65570 FYX65551:FYX65570 GIT65551:GIT65570 GSP65551:GSP65570 HCL65551:HCL65570 HMH65551:HMH65570 HWD65551:HWD65570 IFZ65551:IFZ65570 IPV65551:IPV65570 IZR65551:IZR65570 JJN65551:JJN65570 JTJ65551:JTJ65570 KDF65551:KDF65570 KNB65551:KNB65570 KWX65551:KWX65570 LGT65551:LGT65570 LQP65551:LQP65570 MAL65551:MAL65570 MKH65551:MKH65570 MUD65551:MUD65570 NDZ65551:NDZ65570 NNV65551:NNV65570 NXR65551:NXR65570 OHN65551:OHN65570 DR131087:DR131106 NN131087:NN131106 XJ131087:XJ131106 AHF131087:AHF131106 ARB131087:ARB131106 BAX131087:BAX131106 BKT131087:BKT131106 BUP131087:BUP131106 CEL131087:CEL131106 COH131087:COH131106 CYD131087:CYD131106 DHZ131087:DHZ131106 DRV131087:DRV131106 EBR131087:EBR131106 ELN131087:ELN131106 EVJ131087:EVJ131106 FFF131087:FFF131106 FPB131087:FPB131106 FYX131087:FYX131106 GIT131087:GIT131106 GSP131087:GSP131106 HCL131087:HCL131106 HMH131087:HMH131106 HWD131087:HWD131106 IFZ131087:IFZ131106 IPV131087:IPV131106 IZR131087:IZR131106 JJN131087:JJN131106 JTJ131087:JTJ131106 KDF131087:KDF131106 KNB131087:KNB131106 KWX131087:KWX131106 LGT131087:LGT131106 LQP131087:LQP131106 MAL131087:MAL131106 MKH131087:MKH131106 MUD131087:MUD131106 NDZ131087:NDZ131106 NNV131087:NNV131106 NXR131087:NXR131106 OHN131087:OHN131106 DR196623:DR196642 NN196623:NN196642 XJ196623:XJ196642 AHF196623:AHF196642 ARB196623:ARB196642 BAX196623:BAX196642 BKT196623:BKT196642 BUP196623:BUP196642 CEL196623:CEL196642 COH196623:COH196642 CYD196623:CYD196642 DHZ196623:DHZ196642 DRV196623:DRV196642 EBR196623:EBR196642 ELN196623:ELN196642 EVJ196623:EVJ196642 FFF196623:FFF196642 FPB196623:FPB196642 FYX196623:FYX196642 GIT196623:GIT196642 GSP196623:GSP196642 HCL196623:HCL196642 HMH196623:HMH196642 HWD196623:HWD196642 IFZ196623:IFZ196642 IPV196623:IPV196642 IZR196623:IZR196642 JJN196623:JJN196642 JTJ196623:JTJ196642 KDF196623:KDF196642 KNB196623:KNB196642 KWX196623:KWX196642 LGT196623:LGT196642 LQP196623:LQP196642 MAL196623:MAL196642 MKH196623:MKH196642 MUD196623:MUD196642 NDZ196623:NDZ196642 NNV196623:NNV196642 NXR196623:NXR196642 OHN196623:OHN196642 DR262159:DR262178 NN262159:NN262178 XJ262159:XJ262178 AHF262159:AHF262178 ARB262159:ARB262178 BAX262159:BAX262178 BKT262159:BKT262178 BUP262159:BUP262178 CEL262159:CEL262178 COH262159:COH262178 CYD262159:CYD262178 DHZ262159:DHZ262178 DRV262159:DRV262178 EBR262159:EBR262178 ELN262159:ELN262178 EVJ262159:EVJ262178 FFF262159:FFF262178 FPB262159:FPB262178 FYX262159:FYX262178 GIT262159:GIT262178 GSP262159:GSP262178 HCL262159:HCL262178 HMH262159:HMH262178 HWD262159:HWD262178 IFZ262159:IFZ262178 IPV262159:IPV262178 IZR262159:IZR262178 JJN262159:JJN262178 JTJ262159:JTJ262178 KDF262159:KDF262178 KNB262159:KNB262178 KWX262159:KWX262178 LGT262159:LGT262178 LQP262159:LQP262178 MAL262159:MAL262178 MKH262159:MKH262178 MUD262159:MUD262178 NDZ262159:NDZ262178 NNV262159:NNV262178 NXR262159:NXR262178 OHN262159:OHN262178 DR327695:DR327714 NN327695:NN327714 XJ327695:XJ327714 AHF327695:AHF327714 ARB327695:ARB327714 BAX327695:BAX327714 BKT327695:BKT327714 BUP327695:BUP327714 CEL327695:CEL327714 COH327695:COH327714 CYD327695:CYD327714 DHZ327695:DHZ327714 DRV327695:DRV327714 EBR327695:EBR327714 ELN327695:ELN327714 EVJ327695:EVJ327714 FFF327695:FFF327714 FPB327695:FPB327714 FYX327695:FYX327714 GIT327695:GIT327714 GSP327695:GSP327714 HCL327695:HCL327714 HMH327695:HMH327714 HWD327695:HWD327714 IFZ327695:IFZ327714 IPV327695:IPV327714 IZR327695:IZR327714 JJN327695:JJN327714 JTJ327695:JTJ327714 KDF327695:KDF327714 KNB327695:KNB327714 KWX327695:KWX327714 LGT327695:LGT327714 LQP327695:LQP327714 MAL327695:MAL327714 MKH327695:MKH327714 MUD327695:MUD327714 NDZ327695:NDZ327714 NNV327695:NNV327714 NXR327695:NXR327714 OHN327695:OHN327714 DR393231:DR393250 NN393231:NN393250 XJ393231:XJ393250 AHF393231:AHF393250 ARB393231:ARB393250 BAX393231:BAX393250 BKT393231:BKT393250 BUP393231:BUP393250 CEL393231:CEL393250 COH393231:COH393250 CYD393231:CYD393250 DHZ393231:DHZ393250 DRV393231:DRV393250 EBR393231:EBR393250 ELN393231:ELN393250 EVJ393231:EVJ393250 FFF393231:FFF393250 FPB393231:FPB393250 FYX393231:FYX393250 GIT393231:GIT393250 GSP393231:GSP393250 HCL393231:HCL393250 HMH393231:HMH393250 HWD393231:HWD393250 IFZ393231:IFZ393250 IPV393231:IPV393250 IZR393231:IZR393250 JJN393231:JJN393250 JTJ393231:JTJ393250 KDF393231:KDF393250 KNB393231:KNB393250 KWX393231:KWX393250 LGT393231:LGT393250 LQP393231:LQP393250 MAL393231:MAL393250 MKH393231:MKH393250 MUD393231:MUD393250 NDZ393231:NDZ393250 NNV393231:NNV393250 NXR393231:NXR393250 OHN393231:OHN393250 DR458767:DR458786 NN458767:NN458786 XJ458767:XJ458786 AHF458767:AHF458786 ARB458767:ARB458786 BAX458767:BAX458786 BKT458767:BKT458786 BUP458767:BUP458786 CEL458767:CEL458786 COH458767:COH458786 CYD458767:CYD458786 DHZ458767:DHZ458786 DRV458767:DRV458786 EBR458767:EBR458786 ELN458767:ELN458786 EVJ458767:EVJ458786 FFF458767:FFF458786 FPB458767:FPB458786 FYX458767:FYX458786 GIT458767:GIT458786 GSP458767:GSP458786 HCL458767:HCL458786 HMH458767:HMH458786 HWD458767:HWD458786 IFZ458767:IFZ458786 IPV458767:IPV458786 IZR458767:IZR458786 JJN458767:JJN458786 JTJ458767:JTJ458786 KDF458767:KDF458786 KNB458767:KNB458786 KWX458767:KWX458786 LGT458767:LGT458786 LQP458767:LQP458786 MAL458767:MAL458786 MKH458767:MKH458786 MUD458767:MUD458786 NDZ458767:NDZ458786 NNV458767:NNV458786 NXR458767:NXR458786 OHN458767:OHN458786 DR524303:DR524322 NN524303:NN524322 XJ524303:XJ524322 AHF524303:AHF524322 ARB524303:ARB524322 BAX524303:BAX524322 BKT524303:BKT524322 BUP524303:BUP524322 CEL524303:CEL524322 COH524303:COH524322 CYD524303:CYD524322 DHZ524303:DHZ524322 DRV524303:DRV524322 EBR524303:EBR524322 ELN524303:ELN524322 EVJ524303:EVJ524322 FFF524303:FFF524322 FPB524303:FPB524322 FYX524303:FYX524322 GIT524303:GIT524322 GSP524303:GSP524322 HCL524303:HCL524322 HMH524303:HMH524322 HWD524303:HWD524322 IFZ524303:IFZ524322 IPV524303:IPV524322 IZR524303:IZR524322 JJN524303:JJN524322 JTJ524303:JTJ524322 KDF524303:KDF524322 KNB524303:KNB524322 KWX524303:KWX524322 LGT524303:LGT524322 LQP524303:LQP524322 MAL524303:MAL524322 MKH524303:MKH524322 MUD524303:MUD524322 NDZ524303:NDZ524322 NNV524303:NNV524322 NXR524303:NXR524322 OHN524303:OHN524322 DR589839:DR589858 NN589839:NN589858 XJ589839:XJ589858 AHF589839:AHF589858 ARB589839:ARB589858 BAX589839:BAX589858 BKT589839:BKT589858 BUP589839:BUP589858 CEL589839:CEL589858 COH589839:COH589858 CYD589839:CYD589858 DHZ589839:DHZ589858 DRV589839:DRV589858 EBR589839:EBR589858 ELN589839:ELN589858 EVJ589839:EVJ589858 FFF589839:FFF589858 FPB589839:FPB589858 FYX589839:FYX589858 GIT589839:GIT589858 GSP589839:GSP589858 HCL589839:HCL589858 HMH589839:HMH589858 HWD589839:HWD589858 IFZ589839:IFZ589858 IPV589839:IPV589858 IZR589839:IZR589858 JJN589839:JJN589858 JTJ589839:JTJ589858 KDF589839:KDF589858 KNB589839:KNB589858 KWX589839:KWX589858 LGT589839:LGT589858 LQP589839:LQP589858 MAL589839:MAL589858 MKH589839:MKH589858 MUD589839:MUD589858 NDZ589839:NDZ589858 NNV589839:NNV589858 NXR589839:NXR589858 OHN589839:OHN589858 DR655375:DR655394 NN655375:NN655394 XJ655375:XJ655394 AHF655375:AHF655394 ARB655375:ARB655394 BAX655375:BAX655394 BKT655375:BKT655394 BUP655375:BUP655394 CEL655375:CEL655394 COH655375:COH655394 CYD655375:CYD655394 DHZ655375:DHZ655394 DRV655375:DRV655394 EBR655375:EBR655394 ELN655375:ELN655394 EVJ655375:EVJ655394 FFF655375:FFF655394 FPB655375:FPB655394 FYX655375:FYX655394 GIT655375:GIT655394 GSP655375:GSP655394 HCL655375:HCL655394 HMH655375:HMH655394 HWD655375:HWD655394 IFZ655375:IFZ655394 IPV655375:IPV655394 IZR655375:IZR655394 JJN655375:JJN655394 JTJ655375:JTJ655394 KDF655375:KDF655394 KNB655375:KNB655394 KWX655375:KWX655394 LGT655375:LGT655394 LQP655375:LQP655394 MAL655375:MAL655394 MKH655375:MKH655394 MUD655375:MUD655394 NDZ655375:NDZ655394 NNV655375:NNV655394 NXR655375:NXR655394 OHN655375:OHN655394 DR720911:DR720930 NN720911:NN720930 XJ720911:XJ720930 AHF720911:AHF720930 ARB720911:ARB720930 BAX720911:BAX720930 BKT720911:BKT720930 BUP720911:BUP720930 CEL720911:CEL720930 COH720911:COH720930 CYD720911:CYD720930 DHZ720911:DHZ720930 DRV720911:DRV720930 EBR720911:EBR720930 ELN720911:ELN720930 EVJ720911:EVJ720930 FFF720911:FFF720930 FPB720911:FPB720930 FYX720911:FYX720930 GIT720911:GIT720930 GSP720911:GSP720930 HCL720911:HCL720930 HMH720911:HMH720930 HWD720911:HWD720930 IFZ720911:IFZ720930 IPV720911:IPV720930 IZR720911:IZR720930 JJN720911:JJN720930 JTJ720911:JTJ720930 KDF720911:KDF720930 KNB720911:KNB720930 KWX720911:KWX720930 LGT720911:LGT720930 LQP720911:LQP720930 MAL720911:MAL720930 MKH720911:MKH720930 MUD720911:MUD720930 NDZ720911:NDZ720930 NNV720911:NNV720930 NXR720911:NXR720930 OHN720911:OHN720930 DR786447:DR786466 NN786447:NN786466 XJ786447:XJ786466 AHF786447:AHF786466 ARB786447:ARB786466 BAX786447:BAX786466 BKT786447:BKT786466 BUP786447:BUP786466 CEL786447:CEL786466 COH786447:COH786466 CYD786447:CYD786466 DHZ786447:DHZ786466 DRV786447:DRV786466 EBR786447:EBR786466 ELN786447:ELN786466 EVJ786447:EVJ786466 FFF786447:FFF786466 FPB786447:FPB786466 FYX786447:FYX786466 GIT786447:GIT786466 GSP786447:GSP786466 HCL786447:HCL786466 HMH786447:HMH786466 HWD786447:HWD786466 IFZ786447:IFZ786466 IPV786447:IPV786466 IZR786447:IZR786466 JJN786447:JJN786466 JTJ786447:JTJ786466 KDF786447:KDF786466 KNB786447:KNB786466 KWX786447:KWX786466 LGT786447:LGT786466 LQP786447:LQP786466 MAL786447:MAL786466 MKH786447:MKH786466 MUD786447:MUD786466 NDZ786447:NDZ786466 NNV786447:NNV786466 NXR786447:NXR786466 OHN786447:OHN786466 DR851983:DR852002 NN851983:NN852002 XJ851983:XJ852002 AHF851983:AHF852002 ARB851983:ARB852002 BAX851983:BAX852002 BKT851983:BKT852002 BUP851983:BUP852002 CEL851983:CEL852002 COH851983:COH852002 CYD851983:CYD852002 DHZ851983:DHZ852002 DRV851983:DRV852002 EBR851983:EBR852002 ELN851983:ELN852002 EVJ851983:EVJ852002 FFF851983:FFF852002 FPB851983:FPB852002 FYX851983:FYX852002 GIT851983:GIT852002 GSP851983:GSP852002 HCL851983:HCL852002 HMH851983:HMH852002 HWD851983:HWD852002 IFZ851983:IFZ852002 IPV851983:IPV852002 IZR851983:IZR852002 JJN851983:JJN852002 JTJ851983:JTJ852002 KDF851983:KDF852002 KNB851983:KNB852002 KWX851983:KWX852002 LGT851983:LGT852002 LQP851983:LQP852002 MAL851983:MAL852002 MKH851983:MKH852002 MUD851983:MUD852002 NDZ851983:NDZ852002 NNV851983:NNV852002 NXR851983:NXR852002 OHN851983:OHN852002 DR917519:DR917538 NN917519:NN917538 XJ917519:XJ917538 AHF917519:AHF917538 ARB917519:ARB917538 BAX917519:BAX917538 BKT917519:BKT917538 BUP917519:BUP917538 CEL917519:CEL917538 COH917519:COH917538 CYD917519:CYD917538 DHZ917519:DHZ917538 DRV917519:DRV917538 EBR917519:EBR917538 ELN917519:ELN917538 EVJ917519:EVJ917538 FFF917519:FFF917538 FPB917519:FPB917538 FYX917519:FYX917538 GIT917519:GIT917538 GSP917519:GSP917538 HCL917519:HCL917538 HMH917519:HMH917538 HWD917519:HWD917538 IFZ917519:IFZ917538 IPV917519:IPV917538 IZR917519:IZR917538 JJN917519:JJN917538 JTJ917519:JTJ917538 KDF917519:KDF917538 KNB917519:KNB917538 KWX917519:KWX917538 LGT917519:LGT917538 LQP917519:LQP917538 MAL917519:MAL917538 MKH917519:MKH917538 MUD917519:MUD917538 NDZ917519:NDZ917538 NNV917519:NNV917538 NXR917519:NXR917538 OHN917519:OHN917538 DR983055:DR983074 NN983055:NN983074 XJ983055:XJ983074 AHF983055:AHF983074 ARB983055:ARB983074 BAX983055:BAX983074 BKT983055:BKT983074 BUP983055:BUP983074 CEL983055:CEL983074 COH983055:COH983074 CYD983055:CYD983074 DHZ983055:DHZ983074 DRV983055:DRV983074 EBR983055:EBR983074 ELN983055:ELN983074 EVJ983055:EVJ983074 FFF983055:FFF983074 FPB983055:FPB983074 FYX983055:FYX983074 GIT983055:GIT983074 GSP983055:GSP983074 HCL983055:HCL983074 HMH983055:HMH983074 HWD983055:HWD983074 IFZ983055:IFZ983074 IPV983055:IPV983074 IZR983055:IZR983074 JJN983055:JJN983074 JTJ983055:JTJ983074 KDF983055:KDF983074 KNB983055:KNB983074 KWX983055:KWX983074 LGT983055:LGT983074 LQP983055:LQP983074 MAL983055:MAL983074 MKH983055:MKH983074 MUD983055:MUD983074 NDZ983055:NDZ983074 NNV983055:NNV983074 NXR983055:NXR983074 OHN983055:OHN983074 EJ10:EJ29 OF10:OF29 YB10:YB29 AHX10:AHX29 ART10:ART29 BBP10:BBP29 BLL10:BLL29 BVH10:BVH29 CFD10:CFD29 COZ10:COZ29 CYV10:CYV29 DIR10:DIR29 DSN10:DSN29 ECJ10:ECJ29 EMF10:EMF29 EWB10:EWB29 FFX10:FFX29 FPT10:FPT29 FZP10:FZP29 GJL10:GJL29 GTH10:GTH29 HDD10:HDD29 HMZ10:HMZ29 HWV10:HWV29 IGR10:IGR29 IQN10:IQN29 JAJ10:JAJ29 JKF10:JKF29 JUB10:JUB29 KDX10:KDX29 KNT10:KNT29 KXP10:KXP29 LHL10:LHL29 LRH10:LRH29 MBD10:MBD29 MKZ10:MKZ29 MUV10:MUV29 NER10:NER29 NON10:NON29 NYJ10:NYJ29 OIF10:OIF29 O65554:O65573 EJ65551:EJ65570 OF65551:OF65570 YB65551:YB65570 AHX65551:AHX65570 ART65551:ART65570 BBP65551:BBP65570 BLL65551:BLL65570 BVH65551:BVH65570 CFD65551:CFD65570 COZ65551:COZ65570 CYV65551:CYV65570 DIR65551:DIR65570 DSN65551:DSN65570 ECJ65551:ECJ65570 EMF65551:EMF65570 EWB65551:EWB65570 FFX65551:FFX65570 FPT65551:FPT65570 FZP65551:FZP65570 GJL65551:GJL65570 GTH65551:GTH65570 HDD65551:HDD65570 HMZ65551:HMZ65570 HWV65551:HWV65570 IGR65551:IGR65570 IQN65551:IQN65570 JAJ65551:JAJ65570 JKF65551:JKF65570 JUB65551:JUB65570 KDX65551:KDX65570 KNT65551:KNT65570 KXP65551:KXP65570 LHL65551:LHL65570 LRH65551:LRH65570 MBD65551:MBD65570 MKZ65551:MKZ65570 MUV65551:MUV65570 NER65551:NER65570 NON65551:NON65570 NYJ65551:NYJ65570 OIF65551:OIF65570 O131090:O131109 EJ131087:EJ131106 OF131087:OF131106 YB131087:YB131106 AHX131087:AHX131106 ART131087:ART131106 BBP131087:BBP131106 BLL131087:BLL131106 BVH131087:BVH131106 CFD131087:CFD131106 COZ131087:COZ131106 CYV131087:CYV131106 DIR131087:DIR131106 DSN131087:DSN131106 ECJ131087:ECJ131106 EMF131087:EMF131106 EWB131087:EWB131106 FFX131087:FFX131106 FPT131087:FPT131106 FZP131087:FZP131106 GJL131087:GJL131106 GTH131087:GTH131106 HDD131087:HDD131106 HMZ131087:HMZ131106 HWV131087:HWV131106 IGR131087:IGR131106 IQN131087:IQN131106 JAJ131087:JAJ131106 JKF131087:JKF131106 JUB131087:JUB131106 KDX131087:KDX131106 KNT131087:KNT131106 KXP131087:KXP131106 LHL131087:LHL131106 LRH131087:LRH131106 MBD131087:MBD131106 MKZ131087:MKZ131106 MUV131087:MUV131106 NER131087:NER131106 NON131087:NON131106 NYJ131087:NYJ131106 OIF131087:OIF131106 O196626:O196645 EJ196623:EJ196642 OF196623:OF196642 YB196623:YB196642 AHX196623:AHX196642 ART196623:ART196642 BBP196623:BBP196642 BLL196623:BLL196642 BVH196623:BVH196642 CFD196623:CFD196642 COZ196623:COZ196642 CYV196623:CYV196642 DIR196623:DIR196642 DSN196623:DSN196642 ECJ196623:ECJ196642 EMF196623:EMF196642 EWB196623:EWB196642 FFX196623:FFX196642 FPT196623:FPT196642 FZP196623:FZP196642 GJL196623:GJL196642 GTH196623:GTH196642 HDD196623:HDD196642 HMZ196623:HMZ196642 HWV196623:HWV196642 IGR196623:IGR196642 IQN196623:IQN196642 JAJ196623:JAJ196642 JKF196623:JKF196642 JUB196623:JUB196642 KDX196623:KDX196642 KNT196623:KNT196642 KXP196623:KXP196642 LHL196623:LHL196642 LRH196623:LRH196642 MBD196623:MBD196642 MKZ196623:MKZ196642 MUV196623:MUV196642 NER196623:NER196642 NON196623:NON196642 NYJ196623:NYJ196642 OIF196623:OIF196642 O262162:O262181 EJ262159:EJ262178 OF262159:OF262178 YB262159:YB262178 AHX262159:AHX262178 ART262159:ART262178 BBP262159:BBP262178 BLL262159:BLL262178 BVH262159:BVH262178 CFD262159:CFD262178 COZ262159:COZ262178 CYV262159:CYV262178 DIR262159:DIR262178 DSN262159:DSN262178 ECJ262159:ECJ262178 EMF262159:EMF262178 EWB262159:EWB262178 FFX262159:FFX262178 FPT262159:FPT262178 FZP262159:FZP262178 GJL262159:GJL262178 GTH262159:GTH262178 HDD262159:HDD262178 HMZ262159:HMZ262178 HWV262159:HWV262178 IGR262159:IGR262178 IQN262159:IQN262178 JAJ262159:JAJ262178 JKF262159:JKF262178 JUB262159:JUB262178 KDX262159:KDX262178 KNT262159:KNT262178 KXP262159:KXP262178 LHL262159:LHL262178 LRH262159:LRH262178 MBD262159:MBD262178 MKZ262159:MKZ262178 MUV262159:MUV262178 NER262159:NER262178 NON262159:NON262178 NYJ262159:NYJ262178 OIF262159:OIF262178 O327698:O327717 EJ327695:EJ327714 OF327695:OF327714 YB327695:YB327714 AHX327695:AHX327714 ART327695:ART327714 BBP327695:BBP327714 BLL327695:BLL327714 BVH327695:BVH327714 CFD327695:CFD327714 COZ327695:COZ327714 CYV327695:CYV327714 DIR327695:DIR327714 DSN327695:DSN327714 ECJ327695:ECJ327714 EMF327695:EMF327714 EWB327695:EWB327714 FFX327695:FFX327714 FPT327695:FPT327714 FZP327695:FZP327714 GJL327695:GJL327714 GTH327695:GTH327714 HDD327695:HDD327714 HMZ327695:HMZ327714 HWV327695:HWV327714 IGR327695:IGR327714 IQN327695:IQN327714 JAJ327695:JAJ327714 JKF327695:JKF327714 JUB327695:JUB327714 KDX327695:KDX327714 KNT327695:KNT327714 KXP327695:KXP327714 LHL327695:LHL327714 LRH327695:LRH327714 MBD327695:MBD327714 MKZ327695:MKZ327714 MUV327695:MUV327714 NER327695:NER327714 NON327695:NON327714 NYJ327695:NYJ327714 OIF327695:OIF327714 O393234:O393253 EJ393231:EJ393250 OF393231:OF393250 YB393231:YB393250 AHX393231:AHX393250 ART393231:ART393250 BBP393231:BBP393250 BLL393231:BLL393250 BVH393231:BVH393250 CFD393231:CFD393250 COZ393231:COZ393250 CYV393231:CYV393250 DIR393231:DIR393250 DSN393231:DSN393250 ECJ393231:ECJ393250 EMF393231:EMF393250 EWB393231:EWB393250 FFX393231:FFX393250 FPT393231:FPT393250 FZP393231:FZP393250 GJL393231:GJL393250 GTH393231:GTH393250 HDD393231:HDD393250 HMZ393231:HMZ393250 HWV393231:HWV393250 IGR393231:IGR393250 IQN393231:IQN393250 JAJ393231:JAJ393250 JKF393231:JKF393250 JUB393231:JUB393250 KDX393231:KDX393250 KNT393231:KNT393250 KXP393231:KXP393250 LHL393231:LHL393250 LRH393231:LRH393250 MBD393231:MBD393250 MKZ393231:MKZ393250 MUV393231:MUV393250 NER393231:NER393250 NON393231:NON393250 NYJ393231:NYJ393250 OIF393231:OIF393250 O458770:O458789 EJ458767:EJ458786 OF458767:OF458786 YB458767:YB458786 AHX458767:AHX458786 ART458767:ART458786 BBP458767:BBP458786 BLL458767:BLL458786 BVH458767:BVH458786 CFD458767:CFD458786 COZ458767:COZ458786 CYV458767:CYV458786 DIR458767:DIR458786 DSN458767:DSN458786 ECJ458767:ECJ458786 EMF458767:EMF458786 EWB458767:EWB458786 FFX458767:FFX458786 FPT458767:FPT458786 FZP458767:FZP458786 GJL458767:GJL458786 GTH458767:GTH458786 HDD458767:HDD458786 HMZ458767:HMZ458786 HWV458767:HWV458786 IGR458767:IGR458786 IQN458767:IQN458786 JAJ458767:JAJ458786 JKF458767:JKF458786 JUB458767:JUB458786 KDX458767:KDX458786 KNT458767:KNT458786 KXP458767:KXP458786 LHL458767:LHL458786 LRH458767:LRH458786 MBD458767:MBD458786 MKZ458767:MKZ458786 MUV458767:MUV458786 NER458767:NER458786 NON458767:NON458786 NYJ458767:NYJ458786 OIF458767:OIF458786 O524306:O524325 EJ524303:EJ524322 OF524303:OF524322 YB524303:YB524322 AHX524303:AHX524322 ART524303:ART524322 BBP524303:BBP524322 BLL524303:BLL524322 BVH524303:BVH524322 CFD524303:CFD524322 COZ524303:COZ524322 CYV524303:CYV524322 DIR524303:DIR524322 DSN524303:DSN524322 ECJ524303:ECJ524322 EMF524303:EMF524322 EWB524303:EWB524322 FFX524303:FFX524322 FPT524303:FPT524322 FZP524303:FZP524322 GJL524303:GJL524322 GTH524303:GTH524322 HDD524303:HDD524322 HMZ524303:HMZ524322 HWV524303:HWV524322 IGR524303:IGR524322 IQN524303:IQN524322 JAJ524303:JAJ524322 JKF524303:JKF524322 JUB524303:JUB524322 KDX524303:KDX524322 KNT524303:KNT524322 KXP524303:KXP524322 LHL524303:LHL524322 LRH524303:LRH524322 MBD524303:MBD524322 MKZ524303:MKZ524322 MUV524303:MUV524322 NER524303:NER524322 NON524303:NON524322 NYJ524303:NYJ524322 OIF524303:OIF524322 O589842:O589861 EJ589839:EJ589858 OF589839:OF589858 YB589839:YB589858 AHX589839:AHX589858 ART589839:ART589858 BBP589839:BBP589858 BLL589839:BLL589858 BVH589839:BVH589858 CFD589839:CFD589858 COZ589839:COZ589858 CYV589839:CYV589858 DIR589839:DIR589858 DSN589839:DSN589858 ECJ589839:ECJ589858 EMF589839:EMF589858 EWB589839:EWB589858 FFX589839:FFX589858 FPT589839:FPT589858 FZP589839:FZP589858 GJL589839:GJL589858 GTH589839:GTH589858 HDD589839:HDD589858 HMZ589839:HMZ589858 HWV589839:HWV589858 IGR589839:IGR589858 IQN589839:IQN589858 JAJ589839:JAJ589858 JKF589839:JKF589858 JUB589839:JUB589858 KDX589839:KDX589858 KNT589839:KNT589858 KXP589839:KXP589858 LHL589839:LHL589858 LRH589839:LRH589858 MBD589839:MBD589858 MKZ589839:MKZ589858 MUV589839:MUV589858 NER589839:NER589858 NON589839:NON589858 NYJ589839:NYJ589858 OIF589839:OIF589858 O655378:O655397 EJ655375:EJ655394 OF655375:OF655394 YB655375:YB655394 AHX655375:AHX655394 ART655375:ART655394 BBP655375:BBP655394 BLL655375:BLL655394 BVH655375:BVH655394 CFD655375:CFD655394 COZ655375:COZ655394 CYV655375:CYV655394 DIR655375:DIR655394 DSN655375:DSN655394 ECJ655375:ECJ655394 EMF655375:EMF655394 EWB655375:EWB655394 FFX655375:FFX655394 FPT655375:FPT655394 FZP655375:FZP655394 GJL655375:GJL655394 GTH655375:GTH655394 HDD655375:HDD655394 HMZ655375:HMZ655394 HWV655375:HWV655394 IGR655375:IGR655394 IQN655375:IQN655394 JAJ655375:JAJ655394 JKF655375:JKF655394 JUB655375:JUB655394 KDX655375:KDX655394 KNT655375:KNT655394 KXP655375:KXP655394 LHL655375:LHL655394 LRH655375:LRH655394 MBD655375:MBD655394 MKZ655375:MKZ655394 MUV655375:MUV655394 NER655375:NER655394 NON655375:NON655394 NYJ655375:NYJ655394 OIF655375:OIF655394 O720914:O720933 EJ720911:EJ720930 OF720911:OF720930 YB720911:YB720930 AHX720911:AHX720930 ART720911:ART720930 BBP720911:BBP720930 BLL720911:BLL720930 BVH720911:BVH720930 CFD720911:CFD720930 COZ720911:COZ720930 CYV720911:CYV720930 DIR720911:DIR720930 DSN720911:DSN720930 ECJ720911:ECJ720930 EMF720911:EMF720930 EWB720911:EWB720930 FFX720911:FFX720930 FPT720911:FPT720930 FZP720911:FZP720930 GJL720911:GJL720930 GTH720911:GTH720930 HDD720911:HDD720930 HMZ720911:HMZ720930 HWV720911:HWV720930 IGR720911:IGR720930 IQN720911:IQN720930 JAJ720911:JAJ720930 JKF720911:JKF720930 JUB720911:JUB720930 KDX720911:KDX720930 KNT720911:KNT720930 KXP720911:KXP720930 LHL720911:LHL720930 LRH720911:LRH720930 MBD720911:MBD720930 MKZ720911:MKZ720930 MUV720911:MUV720930 NER720911:NER720930 NON720911:NON720930 NYJ720911:NYJ720930 OIF720911:OIF720930 O786450:O786469 EJ786447:EJ786466 OF786447:OF786466 YB786447:YB786466 AHX786447:AHX786466 ART786447:ART786466 BBP786447:BBP786466 BLL786447:BLL786466 BVH786447:BVH786466 CFD786447:CFD786466 COZ786447:COZ786466 CYV786447:CYV786466 DIR786447:DIR786466 DSN786447:DSN786466 ECJ786447:ECJ786466 EMF786447:EMF786466 EWB786447:EWB786466 FFX786447:FFX786466 FPT786447:FPT786466 FZP786447:FZP786466 GJL786447:GJL786466 GTH786447:GTH786466 HDD786447:HDD786466 HMZ786447:HMZ786466 HWV786447:HWV786466 IGR786447:IGR786466 IQN786447:IQN786466 JAJ786447:JAJ786466 JKF786447:JKF786466 JUB786447:JUB786466 KDX786447:KDX786466 KNT786447:KNT786466 KXP786447:KXP786466 LHL786447:LHL786466 LRH786447:LRH786466 MBD786447:MBD786466 MKZ786447:MKZ786466 MUV786447:MUV786466 NER786447:NER786466 NON786447:NON786466 NYJ786447:NYJ786466 OIF786447:OIF786466 O851986:O852005 EJ851983:EJ852002 OF851983:OF852002 YB851983:YB852002 AHX851983:AHX852002 ART851983:ART852002 BBP851983:BBP852002 BLL851983:BLL852002 BVH851983:BVH852002 CFD851983:CFD852002 COZ851983:COZ852002 CYV851983:CYV852002 DIR851983:DIR852002 DSN851983:DSN852002 ECJ851983:ECJ852002 EMF851983:EMF852002 EWB851983:EWB852002 FFX851983:FFX852002 FPT851983:FPT852002 FZP851983:FZP852002 GJL851983:GJL852002 GTH851983:GTH852002 HDD851983:HDD852002 HMZ851983:HMZ852002 HWV851983:HWV852002 IGR851983:IGR852002 IQN851983:IQN852002 JAJ851983:JAJ852002 JKF851983:JKF852002 JUB851983:JUB852002 KDX851983:KDX852002 KNT851983:KNT852002 KXP851983:KXP852002 LHL851983:LHL852002 LRH851983:LRH852002 MBD851983:MBD852002 MKZ851983:MKZ852002 MUV851983:MUV852002 NER851983:NER852002 NON851983:NON852002 NYJ851983:NYJ852002 OIF851983:OIF852002 O917522:O917541 EJ917519:EJ917538 OF917519:OF917538 YB917519:YB917538 AHX917519:AHX917538 ART917519:ART917538 BBP917519:BBP917538 BLL917519:BLL917538 BVH917519:BVH917538 CFD917519:CFD917538 COZ917519:COZ917538 CYV917519:CYV917538 DIR917519:DIR917538 DSN917519:DSN917538 ECJ917519:ECJ917538 EMF917519:EMF917538 EWB917519:EWB917538 FFX917519:FFX917538 FPT917519:FPT917538 FZP917519:FZP917538 GJL917519:GJL917538 GTH917519:GTH917538 HDD917519:HDD917538 HMZ917519:HMZ917538 HWV917519:HWV917538 IGR917519:IGR917538 IQN917519:IQN917538 JAJ917519:JAJ917538 JKF917519:JKF917538 JUB917519:JUB917538 KDX917519:KDX917538 KNT917519:KNT917538 KXP917519:KXP917538 LHL917519:LHL917538 LRH917519:LRH917538 MBD917519:MBD917538 MKZ917519:MKZ917538 MUV917519:MUV917538 NER917519:NER917538 NON917519:NON917538 NYJ917519:NYJ917538 OIF917519:OIF917538 O983058:O983077 EJ983055:EJ983074 OF983055:OF983074 YB983055:YB983074 AHX983055:AHX983074 ART983055:ART983074 BBP983055:BBP983074 BLL983055:BLL983074 BVH983055:BVH983074 CFD983055:CFD983074 COZ983055:COZ983074 CYV983055:CYV983074 DIR983055:DIR983074 DSN983055:DSN983074 ECJ983055:ECJ983074 EMF983055:EMF983074 EWB983055:EWB983074 FFX983055:FFX983074 FPT983055:FPT983074 FZP983055:FZP983074 GJL983055:GJL983074 GTH983055:GTH983074 HDD983055:HDD983074 HMZ983055:HMZ983074 HWV983055:HWV983074 IGR983055:IGR983074 IQN983055:IQN983074 JAJ983055:JAJ983074 JKF983055:JKF983074 JUB983055:JUB983074 KDX983055:KDX983074 KNT983055:KNT983074 KXP983055:KXP983074 LHL983055:LHL983074 LRH983055:LRH983074 MBD983055:MBD983074 MKZ983055:MKZ983074 MUV983055:MUV983074 NER983055:NER983074 NON983055:NON983074 NYJ983055:NYJ983074 OIF983055:OIF983074 EN28:EN29 OJ28:OJ29 YF28:YF29 AIB28:AIB29 ARX28:ARX29 BBT28:BBT29 BLP28:BLP29 BVL28:BVL29 CFH28:CFH29 CPD28:CPD29 CYZ28:CYZ29 DIV28:DIV29 DSR28:DSR29 ECN28:ECN29 EMJ28:EMJ29 EWF28:EWF29 FGB28:FGB29 FPX28:FPX29 FZT28:FZT29 GJP28:GJP29 GTL28:GTL29 HDH28:HDH29 HND28:HND29 HWZ28:HWZ29 IGV28:IGV29 IQR28:IQR29 JAN28:JAN29 JKJ28:JKJ29 JUF28:JUF29 KEB28:KEB29 KNX28:KNX29 KXT28:KXT29 LHP28:LHP29 LRL28:LRL29 MBH28:MBH29 MLD28:MLD29 MUZ28:MUZ29 NEV28:NEV29 NOR28:NOR29 NYN28:NYN29 OIJ28:OIJ29 EN65569:EN65570 OJ65569:OJ65570 YF65569:YF65570 AIB65569:AIB65570 ARX65569:ARX65570 BBT65569:BBT65570 BLP65569:BLP65570 BVL65569:BVL65570 CFH65569:CFH65570 CPD65569:CPD65570 CYZ65569:CYZ65570 DIV65569:DIV65570 DSR65569:DSR65570 ECN65569:ECN65570 EMJ65569:EMJ65570 EWF65569:EWF65570 FGB65569:FGB65570 FPX65569:FPX65570 FZT65569:FZT65570 GJP65569:GJP65570 GTL65569:GTL65570 HDH65569:HDH65570 HND65569:HND65570 HWZ65569:HWZ65570 IGV65569:IGV65570 IQR65569:IQR65570 JAN65569:JAN65570 JKJ65569:JKJ65570 JUF65569:JUF65570 KEB65569:KEB65570 KNX65569:KNX65570 KXT65569:KXT65570 LHP65569:LHP65570 LRL65569:LRL65570 MBH65569:MBH65570 MLD65569:MLD65570 MUZ65569:MUZ65570 NEV65569:NEV65570 NOR65569:NOR65570 NYN65569:NYN65570 OIJ65569:OIJ65570 EN131105:EN131106 OJ131105:OJ131106 YF131105:YF131106 AIB131105:AIB131106 ARX131105:ARX131106 BBT131105:BBT131106 BLP131105:BLP131106 BVL131105:BVL131106 CFH131105:CFH131106 CPD131105:CPD131106 CYZ131105:CYZ131106 DIV131105:DIV131106 DSR131105:DSR131106 ECN131105:ECN131106 EMJ131105:EMJ131106 EWF131105:EWF131106 FGB131105:FGB131106 FPX131105:FPX131106 FZT131105:FZT131106 GJP131105:GJP131106 GTL131105:GTL131106 HDH131105:HDH131106 HND131105:HND131106 HWZ131105:HWZ131106 IGV131105:IGV131106 IQR131105:IQR131106 JAN131105:JAN131106 JKJ131105:JKJ131106 JUF131105:JUF131106 KEB131105:KEB131106 KNX131105:KNX131106 KXT131105:KXT131106 LHP131105:LHP131106 LRL131105:LRL131106 MBH131105:MBH131106 MLD131105:MLD131106 MUZ131105:MUZ131106 NEV131105:NEV131106 NOR131105:NOR131106 NYN131105:NYN131106 OIJ131105:OIJ131106 EN196641:EN196642 OJ196641:OJ196642 YF196641:YF196642 AIB196641:AIB196642 ARX196641:ARX196642 BBT196641:BBT196642 BLP196641:BLP196642 BVL196641:BVL196642 CFH196641:CFH196642 CPD196641:CPD196642 CYZ196641:CYZ196642 DIV196641:DIV196642 DSR196641:DSR196642 ECN196641:ECN196642 EMJ196641:EMJ196642 EWF196641:EWF196642 FGB196641:FGB196642 FPX196641:FPX196642 FZT196641:FZT196642 GJP196641:GJP196642 GTL196641:GTL196642 HDH196641:HDH196642 HND196641:HND196642 HWZ196641:HWZ196642 IGV196641:IGV196642 IQR196641:IQR196642 JAN196641:JAN196642 JKJ196641:JKJ196642 JUF196641:JUF196642 KEB196641:KEB196642 KNX196641:KNX196642 KXT196641:KXT196642 LHP196641:LHP196642 LRL196641:LRL196642 MBH196641:MBH196642 MLD196641:MLD196642 MUZ196641:MUZ196642 NEV196641:NEV196642 NOR196641:NOR196642 NYN196641:NYN196642 OIJ196641:OIJ196642 EN262177:EN262178 OJ262177:OJ262178 YF262177:YF262178 AIB262177:AIB262178 ARX262177:ARX262178 BBT262177:BBT262178 BLP262177:BLP262178 BVL262177:BVL262178 CFH262177:CFH262178 CPD262177:CPD262178 CYZ262177:CYZ262178 DIV262177:DIV262178 DSR262177:DSR262178 ECN262177:ECN262178 EMJ262177:EMJ262178 EWF262177:EWF262178 FGB262177:FGB262178 FPX262177:FPX262178 FZT262177:FZT262178 GJP262177:GJP262178 GTL262177:GTL262178 HDH262177:HDH262178 HND262177:HND262178 HWZ262177:HWZ262178 IGV262177:IGV262178 IQR262177:IQR262178 JAN262177:JAN262178 JKJ262177:JKJ262178 JUF262177:JUF262178 KEB262177:KEB262178 KNX262177:KNX262178 KXT262177:KXT262178 LHP262177:LHP262178 LRL262177:LRL262178 MBH262177:MBH262178 MLD262177:MLD262178 MUZ262177:MUZ262178 NEV262177:NEV262178 NOR262177:NOR262178 NYN262177:NYN262178 OIJ262177:OIJ262178 EN327713:EN327714 OJ327713:OJ327714 YF327713:YF327714 AIB327713:AIB327714 ARX327713:ARX327714 BBT327713:BBT327714 BLP327713:BLP327714 BVL327713:BVL327714 CFH327713:CFH327714 CPD327713:CPD327714 CYZ327713:CYZ327714 DIV327713:DIV327714 DSR327713:DSR327714 ECN327713:ECN327714 EMJ327713:EMJ327714 EWF327713:EWF327714 FGB327713:FGB327714 FPX327713:FPX327714 FZT327713:FZT327714 GJP327713:GJP327714 GTL327713:GTL327714 HDH327713:HDH327714 HND327713:HND327714 HWZ327713:HWZ327714 IGV327713:IGV327714 IQR327713:IQR327714 JAN327713:JAN327714 JKJ327713:JKJ327714 JUF327713:JUF327714 KEB327713:KEB327714 KNX327713:KNX327714 KXT327713:KXT327714 LHP327713:LHP327714 LRL327713:LRL327714 MBH327713:MBH327714 MLD327713:MLD327714 MUZ327713:MUZ327714 NEV327713:NEV327714 NOR327713:NOR327714 NYN327713:NYN327714 OIJ327713:OIJ327714 EN393249:EN393250 OJ393249:OJ393250 YF393249:YF393250 AIB393249:AIB393250 ARX393249:ARX393250 BBT393249:BBT393250 BLP393249:BLP393250 BVL393249:BVL393250 CFH393249:CFH393250 CPD393249:CPD393250 CYZ393249:CYZ393250 DIV393249:DIV393250 DSR393249:DSR393250 ECN393249:ECN393250 EMJ393249:EMJ393250 EWF393249:EWF393250 FGB393249:FGB393250 FPX393249:FPX393250 FZT393249:FZT393250 GJP393249:GJP393250 GTL393249:GTL393250 HDH393249:HDH393250 HND393249:HND393250 HWZ393249:HWZ393250 IGV393249:IGV393250 IQR393249:IQR393250 JAN393249:JAN393250 JKJ393249:JKJ393250 JUF393249:JUF393250 KEB393249:KEB393250 KNX393249:KNX393250 KXT393249:KXT393250 LHP393249:LHP393250 LRL393249:LRL393250 MBH393249:MBH393250 MLD393249:MLD393250 MUZ393249:MUZ393250 NEV393249:NEV393250 NOR393249:NOR393250 NYN393249:NYN393250 OIJ393249:OIJ393250 EN458785:EN458786 OJ458785:OJ458786 YF458785:YF458786 AIB458785:AIB458786 ARX458785:ARX458786 BBT458785:BBT458786 BLP458785:BLP458786 BVL458785:BVL458786 CFH458785:CFH458786 CPD458785:CPD458786 CYZ458785:CYZ458786 DIV458785:DIV458786 DSR458785:DSR458786 ECN458785:ECN458786 EMJ458785:EMJ458786 EWF458785:EWF458786 FGB458785:FGB458786 FPX458785:FPX458786 FZT458785:FZT458786 GJP458785:GJP458786 GTL458785:GTL458786 HDH458785:HDH458786 HND458785:HND458786 HWZ458785:HWZ458786 IGV458785:IGV458786 IQR458785:IQR458786 JAN458785:JAN458786 JKJ458785:JKJ458786 JUF458785:JUF458786 KEB458785:KEB458786 KNX458785:KNX458786 KXT458785:KXT458786 LHP458785:LHP458786 LRL458785:LRL458786 MBH458785:MBH458786 MLD458785:MLD458786 MUZ458785:MUZ458786 NEV458785:NEV458786 NOR458785:NOR458786 NYN458785:NYN458786 OIJ458785:OIJ458786 EN524321:EN524322 OJ524321:OJ524322 YF524321:YF524322 AIB524321:AIB524322 ARX524321:ARX524322 BBT524321:BBT524322 BLP524321:BLP524322 BVL524321:BVL524322 CFH524321:CFH524322 CPD524321:CPD524322 CYZ524321:CYZ524322 DIV524321:DIV524322 DSR524321:DSR524322 ECN524321:ECN524322 EMJ524321:EMJ524322 EWF524321:EWF524322 FGB524321:FGB524322 FPX524321:FPX524322 FZT524321:FZT524322 GJP524321:GJP524322 GTL524321:GTL524322 HDH524321:HDH524322 HND524321:HND524322 HWZ524321:HWZ524322 IGV524321:IGV524322 IQR524321:IQR524322 JAN524321:JAN524322 JKJ524321:JKJ524322 JUF524321:JUF524322 KEB524321:KEB524322 KNX524321:KNX524322 KXT524321:KXT524322 LHP524321:LHP524322 LRL524321:LRL524322 MBH524321:MBH524322 MLD524321:MLD524322 MUZ524321:MUZ524322 NEV524321:NEV524322 NOR524321:NOR524322 NYN524321:NYN524322 OIJ524321:OIJ524322 EN589857:EN589858 OJ589857:OJ589858 YF589857:YF589858 AIB589857:AIB589858 ARX589857:ARX589858 BBT589857:BBT589858 BLP589857:BLP589858 BVL589857:BVL589858 CFH589857:CFH589858 CPD589857:CPD589858 CYZ589857:CYZ589858 DIV589857:DIV589858 DSR589857:DSR589858 ECN589857:ECN589858 EMJ589857:EMJ589858 EWF589857:EWF589858 FGB589857:FGB589858 FPX589857:FPX589858 FZT589857:FZT589858 GJP589857:GJP589858 GTL589857:GTL589858 HDH589857:HDH589858 HND589857:HND589858 HWZ589857:HWZ589858 IGV589857:IGV589858 IQR589857:IQR589858 JAN589857:JAN589858 JKJ589857:JKJ589858 JUF589857:JUF589858 KEB589857:KEB589858 KNX589857:KNX589858 KXT589857:KXT589858 LHP589857:LHP589858 LRL589857:LRL589858 MBH589857:MBH589858 MLD589857:MLD589858 MUZ589857:MUZ589858 NEV589857:NEV589858 NOR589857:NOR589858 NYN589857:NYN589858 OIJ589857:OIJ589858 EN655393:EN655394 OJ655393:OJ655394 YF655393:YF655394 AIB655393:AIB655394 ARX655393:ARX655394 BBT655393:BBT655394 BLP655393:BLP655394 BVL655393:BVL655394 CFH655393:CFH655394 CPD655393:CPD655394 CYZ655393:CYZ655394 DIV655393:DIV655394 DSR655393:DSR655394 ECN655393:ECN655394 EMJ655393:EMJ655394 EWF655393:EWF655394 FGB655393:FGB655394 FPX655393:FPX655394 FZT655393:FZT655394 GJP655393:GJP655394 GTL655393:GTL655394 HDH655393:HDH655394 HND655393:HND655394 HWZ655393:HWZ655394 IGV655393:IGV655394 IQR655393:IQR655394 JAN655393:JAN655394 JKJ655393:JKJ655394 JUF655393:JUF655394 KEB655393:KEB655394 KNX655393:KNX655394 KXT655393:KXT655394 LHP655393:LHP655394 LRL655393:LRL655394 MBH655393:MBH655394 MLD655393:MLD655394 MUZ655393:MUZ655394 NEV655393:NEV655394 NOR655393:NOR655394 NYN655393:NYN655394 OIJ655393:OIJ655394 EN720929:EN720930 OJ720929:OJ720930 YF720929:YF720930 AIB720929:AIB720930 ARX720929:ARX720930 BBT720929:BBT720930 BLP720929:BLP720930 BVL720929:BVL720930 CFH720929:CFH720930 CPD720929:CPD720930 CYZ720929:CYZ720930 DIV720929:DIV720930 DSR720929:DSR720930 ECN720929:ECN720930 EMJ720929:EMJ720930 EWF720929:EWF720930 FGB720929:FGB720930 FPX720929:FPX720930 FZT720929:FZT720930 GJP720929:GJP720930 GTL720929:GTL720930 HDH720929:HDH720930 HND720929:HND720930 HWZ720929:HWZ720930 IGV720929:IGV720930 IQR720929:IQR720930 JAN720929:JAN720930 JKJ720929:JKJ720930 JUF720929:JUF720930 KEB720929:KEB720930 KNX720929:KNX720930 KXT720929:KXT720930 LHP720929:LHP720930 LRL720929:LRL720930 MBH720929:MBH720930 MLD720929:MLD720930 MUZ720929:MUZ720930 NEV720929:NEV720930 NOR720929:NOR720930 NYN720929:NYN720930 OIJ720929:OIJ720930 EN786465:EN786466 OJ786465:OJ786466 YF786465:YF786466 AIB786465:AIB786466 ARX786465:ARX786466 BBT786465:BBT786466 BLP786465:BLP786466 BVL786465:BVL786466 CFH786465:CFH786466 CPD786465:CPD786466 CYZ786465:CYZ786466 DIV786465:DIV786466 DSR786465:DSR786466 ECN786465:ECN786466 EMJ786465:EMJ786466 EWF786465:EWF786466 FGB786465:FGB786466 FPX786465:FPX786466 FZT786465:FZT786466 GJP786465:GJP786466 GTL786465:GTL786466 HDH786465:HDH786466 HND786465:HND786466 HWZ786465:HWZ786466 IGV786465:IGV786466 IQR786465:IQR786466 JAN786465:JAN786466 JKJ786465:JKJ786466 JUF786465:JUF786466 KEB786465:KEB786466 KNX786465:KNX786466 KXT786465:KXT786466 LHP786465:LHP786466 LRL786465:LRL786466 MBH786465:MBH786466 MLD786465:MLD786466 MUZ786465:MUZ786466 NEV786465:NEV786466 NOR786465:NOR786466 NYN786465:NYN786466 OIJ786465:OIJ786466 EN852001:EN852002 OJ852001:OJ852002 YF852001:YF852002 AIB852001:AIB852002 ARX852001:ARX852002 BBT852001:BBT852002 BLP852001:BLP852002 BVL852001:BVL852002 CFH852001:CFH852002 CPD852001:CPD852002 CYZ852001:CYZ852002 DIV852001:DIV852002 DSR852001:DSR852002 ECN852001:ECN852002 EMJ852001:EMJ852002 EWF852001:EWF852002 FGB852001:FGB852002 FPX852001:FPX852002 FZT852001:FZT852002 GJP852001:GJP852002 GTL852001:GTL852002 HDH852001:HDH852002 HND852001:HND852002 HWZ852001:HWZ852002 IGV852001:IGV852002 IQR852001:IQR852002 JAN852001:JAN852002 JKJ852001:JKJ852002 JUF852001:JUF852002 KEB852001:KEB852002 KNX852001:KNX852002 KXT852001:KXT852002 LHP852001:LHP852002 LRL852001:LRL852002 MBH852001:MBH852002 MLD852001:MLD852002 MUZ852001:MUZ852002 NEV852001:NEV852002 NOR852001:NOR852002 NYN852001:NYN852002 OIJ852001:OIJ852002 EN917537:EN917538 OJ917537:OJ917538 YF917537:YF917538 AIB917537:AIB917538 ARX917537:ARX917538 BBT917537:BBT917538 BLP917537:BLP917538 BVL917537:BVL917538 CFH917537:CFH917538 CPD917537:CPD917538 CYZ917537:CYZ917538 DIV917537:DIV917538 DSR917537:DSR917538 ECN917537:ECN917538 EMJ917537:EMJ917538 EWF917537:EWF917538 FGB917537:FGB917538 FPX917537:FPX917538 FZT917537:FZT917538 GJP917537:GJP917538 GTL917537:GTL917538 HDH917537:HDH917538 HND917537:HND917538 HWZ917537:HWZ917538 IGV917537:IGV917538 IQR917537:IQR917538 JAN917537:JAN917538 JKJ917537:JKJ917538 JUF917537:JUF917538 KEB917537:KEB917538 KNX917537:KNX917538 KXT917537:KXT917538 LHP917537:LHP917538 LRL917537:LRL917538 MBH917537:MBH917538 MLD917537:MLD917538 MUZ917537:MUZ917538 NEV917537:NEV917538 NOR917537:NOR917538 NYN917537:NYN917538 OIJ917537:OIJ917538 EN983073:EN983074 OJ983073:OJ983074 YF983073:YF983074 AIB983073:AIB983074 ARX983073:ARX983074 BBT983073:BBT983074 BLP983073:BLP983074 BVL983073:BVL983074 CFH983073:CFH983074 CPD983073:CPD983074 CYZ983073:CYZ983074 DIV983073:DIV983074 DSR983073:DSR983074 ECN983073:ECN983074 EMJ983073:EMJ983074 EWF983073:EWF983074 FGB983073:FGB983074 FPX983073:FPX983074 FZT983073:FZT983074 GJP983073:GJP983074 GTL983073:GTL983074 HDH983073:HDH983074 HND983073:HND983074 HWZ983073:HWZ983074 IGV983073:IGV983074 IQR983073:IQR983074 JAN983073:JAN983074 JKJ983073:JKJ983074 JUF983073:JUF983074 KEB983073:KEB983074 KNX983073:KNX983074 KXT983073:KXT983074 LHP983073:LHP983074 LRL983073:LRL983074 MBH983073:MBH983074 MLD983073:MLD983074 MUZ983073:MUZ983074 NEV983073:NEV983074 NOR983073:NOR983074 NYN983073:NYN983074 OIJ983073:OIJ983074 K29:K43 O11:O25 O29:O43 K11:K25 K75:K84 O62:O71 O75:O84 K62:K71"/>
    <dataValidation type="list" allowBlank="1" showInputMessage="1" showErrorMessage="1" sqref="OHU983055:OHU983074 NXY983055:NXY983074 NOC983055:NOC983074 NEG983055:NEG983074 MUK983055:MUK983074 MKO983055:MKO983074 MAS983055:MAS983074 LQW983055:LQW983074 LHA983055:LHA983074 KXE983055:KXE983074 KNI983055:KNI983074 KDM983055:KDM983074 JTQ983055:JTQ983074 JJU983055:JJU983074 IZY983055:IZY983074 IQC983055:IQC983074 IGG983055:IGG983074 HWK983055:HWK983074 HMO983055:HMO983074 HCS983055:HCS983074 GSW983055:GSW983074 GJA983055:GJA983074 FZE983055:FZE983074 FPI983055:FPI983074 FFM983055:FFM983074 EVQ983055:EVQ983074 ELU983055:ELU983074 EBY983055:EBY983074 DSC983055:DSC983074 DIG983055:DIG983074 CYK983055:CYK983074 COO983055:COO983074 CES983055:CES983074 BUW983055:BUW983074 BLA983055:BLA983074 BBE983055:BBE983074 ARI983055:ARI983074 AHM983055:AHM983074 XQ983055:XQ983074 NU983055:NU983074 DY983055:DY983074 G983059:G983078 OHU917519:OHU917538 NXY917519:NXY917538 NOC917519:NOC917538 NEG917519:NEG917538 MUK917519:MUK917538 MKO917519:MKO917538 MAS917519:MAS917538 LQW917519:LQW917538 LHA917519:LHA917538 KXE917519:KXE917538 KNI917519:KNI917538 KDM917519:KDM917538 JTQ917519:JTQ917538 JJU917519:JJU917538 IZY917519:IZY917538 IQC917519:IQC917538 IGG917519:IGG917538 HWK917519:HWK917538 HMO917519:HMO917538 HCS917519:HCS917538 GSW917519:GSW917538 GJA917519:GJA917538 FZE917519:FZE917538 FPI917519:FPI917538 FFM917519:FFM917538 EVQ917519:EVQ917538 ELU917519:ELU917538 EBY917519:EBY917538 DSC917519:DSC917538 DIG917519:DIG917538 CYK917519:CYK917538 COO917519:COO917538 CES917519:CES917538 BUW917519:BUW917538 BLA917519:BLA917538 BBE917519:BBE917538 ARI917519:ARI917538 AHM917519:AHM917538 XQ917519:XQ917538 NU917519:NU917538 DY917519:DY917538 G917523:G917542 OHU851983:OHU852002 NXY851983:NXY852002 NOC851983:NOC852002 NEG851983:NEG852002 MUK851983:MUK852002 MKO851983:MKO852002 MAS851983:MAS852002 LQW851983:LQW852002 LHA851983:LHA852002 KXE851983:KXE852002 KNI851983:KNI852002 KDM851983:KDM852002 JTQ851983:JTQ852002 JJU851983:JJU852002 IZY851983:IZY852002 IQC851983:IQC852002 IGG851983:IGG852002 HWK851983:HWK852002 HMO851983:HMO852002 HCS851983:HCS852002 GSW851983:GSW852002 GJA851983:GJA852002 FZE851983:FZE852002 FPI851983:FPI852002 FFM851983:FFM852002 EVQ851983:EVQ852002 ELU851983:ELU852002 EBY851983:EBY852002 DSC851983:DSC852002 DIG851983:DIG852002 CYK851983:CYK852002 COO851983:COO852002 CES851983:CES852002 BUW851983:BUW852002 BLA851983:BLA852002 BBE851983:BBE852002 ARI851983:ARI852002 AHM851983:AHM852002 XQ851983:XQ852002 NU851983:NU852002 DY851983:DY852002 G851987:G852006 OHU786447:OHU786466 NXY786447:NXY786466 NOC786447:NOC786466 NEG786447:NEG786466 MUK786447:MUK786466 MKO786447:MKO786466 MAS786447:MAS786466 LQW786447:LQW786466 LHA786447:LHA786466 KXE786447:KXE786466 KNI786447:KNI786466 KDM786447:KDM786466 JTQ786447:JTQ786466 JJU786447:JJU786466 IZY786447:IZY786466 IQC786447:IQC786466 IGG786447:IGG786466 HWK786447:HWK786466 HMO786447:HMO786466 HCS786447:HCS786466 GSW786447:GSW786466 GJA786447:GJA786466 FZE786447:FZE786466 FPI786447:FPI786466 FFM786447:FFM786466 EVQ786447:EVQ786466 ELU786447:ELU786466 EBY786447:EBY786466 DSC786447:DSC786466 DIG786447:DIG786466 CYK786447:CYK786466 COO786447:COO786466 CES786447:CES786466 BUW786447:BUW786466 BLA786447:BLA786466 BBE786447:BBE786466 ARI786447:ARI786466 AHM786447:AHM786466 XQ786447:XQ786466 NU786447:NU786466 DY786447:DY786466 G786451:G786470 OHU720911:OHU720930 NXY720911:NXY720930 NOC720911:NOC720930 NEG720911:NEG720930 MUK720911:MUK720930 MKO720911:MKO720930 MAS720911:MAS720930 LQW720911:LQW720930 LHA720911:LHA720930 KXE720911:KXE720930 KNI720911:KNI720930 KDM720911:KDM720930 JTQ720911:JTQ720930 JJU720911:JJU720930 IZY720911:IZY720930 IQC720911:IQC720930 IGG720911:IGG720930 HWK720911:HWK720930 HMO720911:HMO720930 HCS720911:HCS720930 GSW720911:GSW720930 GJA720911:GJA720930 FZE720911:FZE720930 FPI720911:FPI720930 FFM720911:FFM720930 EVQ720911:EVQ720930 ELU720911:ELU720930 EBY720911:EBY720930 DSC720911:DSC720930 DIG720911:DIG720930 CYK720911:CYK720930 COO720911:COO720930 CES720911:CES720930 BUW720911:BUW720930 BLA720911:BLA720930 BBE720911:BBE720930 ARI720911:ARI720930 AHM720911:AHM720930 XQ720911:XQ720930 NU720911:NU720930 DY720911:DY720930 G720915:G720934 OHU655375:OHU655394 NXY655375:NXY655394 NOC655375:NOC655394 NEG655375:NEG655394 MUK655375:MUK655394 MKO655375:MKO655394 MAS655375:MAS655394 LQW655375:LQW655394 LHA655375:LHA655394 KXE655375:KXE655394 KNI655375:KNI655394 KDM655375:KDM655394 JTQ655375:JTQ655394 JJU655375:JJU655394 IZY655375:IZY655394 IQC655375:IQC655394 IGG655375:IGG655394 HWK655375:HWK655394 HMO655375:HMO655394 HCS655375:HCS655394 GSW655375:GSW655394 GJA655375:GJA655394 FZE655375:FZE655394 FPI655375:FPI655394 FFM655375:FFM655394 EVQ655375:EVQ655394 ELU655375:ELU655394 EBY655375:EBY655394 DSC655375:DSC655394 DIG655375:DIG655394 CYK655375:CYK655394 COO655375:COO655394 CES655375:CES655394 BUW655375:BUW655394 BLA655375:BLA655394 BBE655375:BBE655394 ARI655375:ARI655394 AHM655375:AHM655394 XQ655375:XQ655394 NU655375:NU655394 DY655375:DY655394 G655379:G655398 OHU589839:OHU589858 NXY589839:NXY589858 NOC589839:NOC589858 NEG589839:NEG589858 MUK589839:MUK589858 MKO589839:MKO589858 MAS589839:MAS589858 LQW589839:LQW589858 LHA589839:LHA589858 KXE589839:KXE589858 KNI589839:KNI589858 KDM589839:KDM589858 JTQ589839:JTQ589858 JJU589839:JJU589858 IZY589839:IZY589858 IQC589839:IQC589858 IGG589839:IGG589858 HWK589839:HWK589858 HMO589839:HMO589858 HCS589839:HCS589858 GSW589839:GSW589858 GJA589839:GJA589858 FZE589839:FZE589858 FPI589839:FPI589858 FFM589839:FFM589858 EVQ589839:EVQ589858 ELU589839:ELU589858 EBY589839:EBY589858 DSC589839:DSC589858 DIG589839:DIG589858 CYK589839:CYK589858 COO589839:COO589858 CES589839:CES589858 BUW589839:BUW589858 BLA589839:BLA589858 BBE589839:BBE589858 ARI589839:ARI589858 AHM589839:AHM589858 XQ589839:XQ589858 NU589839:NU589858 DY589839:DY589858 G589843:G589862 OHU524303:OHU524322 NXY524303:NXY524322 NOC524303:NOC524322 NEG524303:NEG524322 MUK524303:MUK524322 MKO524303:MKO524322 MAS524303:MAS524322 LQW524303:LQW524322 LHA524303:LHA524322 KXE524303:KXE524322 KNI524303:KNI524322 KDM524303:KDM524322 JTQ524303:JTQ524322 JJU524303:JJU524322 IZY524303:IZY524322 IQC524303:IQC524322 IGG524303:IGG524322 HWK524303:HWK524322 HMO524303:HMO524322 HCS524303:HCS524322 GSW524303:GSW524322 GJA524303:GJA524322 FZE524303:FZE524322 FPI524303:FPI524322 FFM524303:FFM524322 EVQ524303:EVQ524322 ELU524303:ELU524322 EBY524303:EBY524322 DSC524303:DSC524322 DIG524303:DIG524322 CYK524303:CYK524322 COO524303:COO524322 CES524303:CES524322 BUW524303:BUW524322 BLA524303:BLA524322 BBE524303:BBE524322 ARI524303:ARI524322 AHM524303:AHM524322 XQ524303:XQ524322 NU524303:NU524322 DY524303:DY524322 G524307:G524326 OHU458767:OHU458786 NXY458767:NXY458786 NOC458767:NOC458786 NEG458767:NEG458786 MUK458767:MUK458786 MKO458767:MKO458786 MAS458767:MAS458786 LQW458767:LQW458786 LHA458767:LHA458786 KXE458767:KXE458786 KNI458767:KNI458786 KDM458767:KDM458786 JTQ458767:JTQ458786 JJU458767:JJU458786 IZY458767:IZY458786 IQC458767:IQC458786 IGG458767:IGG458786 HWK458767:HWK458786 HMO458767:HMO458786 HCS458767:HCS458786 GSW458767:GSW458786 GJA458767:GJA458786 FZE458767:FZE458786 FPI458767:FPI458786 FFM458767:FFM458786 EVQ458767:EVQ458786 ELU458767:ELU458786 EBY458767:EBY458786 DSC458767:DSC458786 DIG458767:DIG458786 CYK458767:CYK458786 COO458767:COO458786 CES458767:CES458786 BUW458767:BUW458786 BLA458767:BLA458786 BBE458767:BBE458786 ARI458767:ARI458786 AHM458767:AHM458786 XQ458767:XQ458786 NU458767:NU458786 DY458767:DY458786 G458771:G458790 OHU393231:OHU393250 NXY393231:NXY393250 NOC393231:NOC393250 NEG393231:NEG393250 MUK393231:MUK393250 MKO393231:MKO393250 MAS393231:MAS393250 LQW393231:LQW393250 LHA393231:LHA393250 KXE393231:KXE393250 KNI393231:KNI393250 KDM393231:KDM393250 JTQ393231:JTQ393250 JJU393231:JJU393250 IZY393231:IZY393250 IQC393231:IQC393250 IGG393231:IGG393250 HWK393231:HWK393250 HMO393231:HMO393250 HCS393231:HCS393250 GSW393231:GSW393250 GJA393231:GJA393250 FZE393231:FZE393250 FPI393231:FPI393250 FFM393231:FFM393250 EVQ393231:EVQ393250 ELU393231:ELU393250 EBY393231:EBY393250 DSC393231:DSC393250 DIG393231:DIG393250 CYK393231:CYK393250 COO393231:COO393250 CES393231:CES393250 BUW393231:BUW393250 BLA393231:BLA393250 BBE393231:BBE393250 ARI393231:ARI393250 AHM393231:AHM393250 XQ393231:XQ393250 NU393231:NU393250 DY393231:DY393250 G393235:G393254 OHU327695:OHU327714 NXY327695:NXY327714 NOC327695:NOC327714 NEG327695:NEG327714 MUK327695:MUK327714 MKO327695:MKO327714 MAS327695:MAS327714 LQW327695:LQW327714 LHA327695:LHA327714 KXE327695:KXE327714 KNI327695:KNI327714 KDM327695:KDM327714 JTQ327695:JTQ327714 JJU327695:JJU327714 IZY327695:IZY327714 IQC327695:IQC327714 IGG327695:IGG327714 HWK327695:HWK327714 HMO327695:HMO327714 HCS327695:HCS327714 GSW327695:GSW327714 GJA327695:GJA327714 FZE327695:FZE327714 FPI327695:FPI327714 FFM327695:FFM327714 EVQ327695:EVQ327714 ELU327695:ELU327714 EBY327695:EBY327714 DSC327695:DSC327714 DIG327695:DIG327714 CYK327695:CYK327714 COO327695:COO327714 CES327695:CES327714 BUW327695:BUW327714 BLA327695:BLA327714 BBE327695:BBE327714 ARI327695:ARI327714 AHM327695:AHM327714 XQ327695:XQ327714 NU327695:NU327714 DY327695:DY327714 G327699:G327718 OHU262159:OHU262178 NXY262159:NXY262178 NOC262159:NOC262178 NEG262159:NEG262178 MUK262159:MUK262178 MKO262159:MKO262178 MAS262159:MAS262178 LQW262159:LQW262178 LHA262159:LHA262178 KXE262159:KXE262178 KNI262159:KNI262178 KDM262159:KDM262178 JTQ262159:JTQ262178 JJU262159:JJU262178 IZY262159:IZY262178 IQC262159:IQC262178 IGG262159:IGG262178 HWK262159:HWK262178 HMO262159:HMO262178 HCS262159:HCS262178 GSW262159:GSW262178 GJA262159:GJA262178 FZE262159:FZE262178 FPI262159:FPI262178 FFM262159:FFM262178 EVQ262159:EVQ262178 ELU262159:ELU262178 EBY262159:EBY262178 DSC262159:DSC262178 DIG262159:DIG262178 CYK262159:CYK262178 COO262159:COO262178 CES262159:CES262178 BUW262159:BUW262178 BLA262159:BLA262178 BBE262159:BBE262178 ARI262159:ARI262178 AHM262159:AHM262178 XQ262159:XQ262178 NU262159:NU262178 DY262159:DY262178 G262163:G262182 OHU196623:OHU196642 NXY196623:NXY196642 NOC196623:NOC196642 NEG196623:NEG196642 MUK196623:MUK196642 MKO196623:MKO196642 MAS196623:MAS196642 LQW196623:LQW196642 LHA196623:LHA196642 KXE196623:KXE196642 KNI196623:KNI196642 KDM196623:KDM196642 JTQ196623:JTQ196642 JJU196623:JJU196642 IZY196623:IZY196642 IQC196623:IQC196642 IGG196623:IGG196642 HWK196623:HWK196642 HMO196623:HMO196642 HCS196623:HCS196642 GSW196623:GSW196642 GJA196623:GJA196642 FZE196623:FZE196642 FPI196623:FPI196642 FFM196623:FFM196642 EVQ196623:EVQ196642 ELU196623:ELU196642 EBY196623:EBY196642 DSC196623:DSC196642 DIG196623:DIG196642 CYK196623:CYK196642 COO196623:COO196642 CES196623:CES196642 BUW196623:BUW196642 BLA196623:BLA196642 BBE196623:BBE196642 ARI196623:ARI196642 AHM196623:AHM196642 XQ196623:XQ196642 NU196623:NU196642 DY196623:DY196642 G196627:G196646 OHU131087:OHU131106 NXY131087:NXY131106 NOC131087:NOC131106 NEG131087:NEG131106 MUK131087:MUK131106 MKO131087:MKO131106 MAS131087:MAS131106 LQW131087:LQW131106 LHA131087:LHA131106 KXE131087:KXE131106 KNI131087:KNI131106 KDM131087:KDM131106 JTQ131087:JTQ131106 JJU131087:JJU131106 IZY131087:IZY131106 IQC131087:IQC131106 IGG131087:IGG131106 HWK131087:HWK131106 HMO131087:HMO131106 HCS131087:HCS131106 GSW131087:GSW131106 GJA131087:GJA131106 FZE131087:FZE131106 FPI131087:FPI131106 FFM131087:FFM131106 EVQ131087:EVQ131106 ELU131087:ELU131106 EBY131087:EBY131106 DSC131087:DSC131106 DIG131087:DIG131106 CYK131087:CYK131106 COO131087:COO131106 CES131087:CES131106 BUW131087:BUW131106 BLA131087:BLA131106 BBE131087:BBE131106 ARI131087:ARI131106 AHM131087:AHM131106 XQ131087:XQ131106 NU131087:NU131106 DY131087:DY131106 G131091:G131110 OHU65551:OHU65570 NXY65551:NXY65570 NOC65551:NOC65570 NEG65551:NEG65570 MUK65551:MUK65570 MKO65551:MKO65570 MAS65551:MAS65570 LQW65551:LQW65570 LHA65551:LHA65570 KXE65551:KXE65570 KNI65551:KNI65570 KDM65551:KDM65570 JTQ65551:JTQ65570 JJU65551:JJU65570 IZY65551:IZY65570 IQC65551:IQC65570 IGG65551:IGG65570 HWK65551:HWK65570 HMO65551:HMO65570 HCS65551:HCS65570 GSW65551:GSW65570 GJA65551:GJA65570 FZE65551:FZE65570 FPI65551:FPI65570 FFM65551:FFM65570 EVQ65551:EVQ65570 ELU65551:ELU65570 EBY65551:EBY65570 DSC65551:DSC65570 DIG65551:DIG65570 CYK65551:CYK65570 COO65551:COO65570 CES65551:CES65570 BUW65551:BUW65570 BLA65551:BLA65570 BBE65551:BBE65570 ARI65551:ARI65570 AHM65551:AHM65570 XQ65551:XQ65570 NU65551:NU65570 DY65551:DY65570 G65555:G65574 OHU10:OHU29 NXY10:NXY29 NOC10:NOC29 NEG10:NEG29 MUK10:MUK29 MKO10:MKO29 MAS10:MAS29 LQW10:LQW29 LHA10:LHA29 KXE10:KXE29 KNI10:KNI29 KDM10:KDM29 JTQ10:JTQ29 JJU10:JJU29 IZY10:IZY29 IQC10:IQC29 IGG10:IGG29 HWK10:HWK29 HMO10:HMO29 HCS10:HCS29 GSW10:GSW29 GJA10:GJA29 FZE10:FZE29 FPI10:FPI29 FFM10:FFM29 EVQ10:EVQ29 ELU10:ELU29 EBY10:EBY29 DSC10:DSC29 DIG10:DIG29 CYK10:CYK29 COO10:COO29 CES10:CES29 BUW10:BUW29 BLA10:BLA29 BBE10:BBE29 ARI10:ARI29 AHM10:AHM29 XQ10:XQ29 NU10:NU29 DY10:DY29">
      <formula1>$AE$9:$AE$13</formula1>
    </dataValidation>
    <dataValidation type="list" allowBlank="1" showInputMessage="1" showErrorMessage="1" sqref="G11:G25 G75:G84 G62:G71 G29:G43">
      <formula1>$AE$9:$AE$14</formula1>
    </dataValidation>
    <dataValidation imeMode="on" allowBlank="1" showInputMessage="1" showErrorMessage="1" sqref="B5 H5 E5:F5"/>
    <dataValidation allowBlank="1" showInputMessage="1" sqref="H6"/>
    <dataValidation type="list" showInputMessage="1" showErrorMessage="1" sqref="J29:J43 N75:N84 J75:J84 N29:N43">
      <formula1>$Y$29:$Y$43</formula1>
    </dataValidation>
    <dataValidation type="list" showInputMessage="1" showErrorMessage="1" sqref="J11:J25 N62:N71 J62:J71 N11:N25">
      <formula1>$Y$9:$Y$25</formula1>
    </dataValidation>
    <dataValidation type="list" allowBlank="1" showInputMessage="1" showErrorMessage="1" sqref="E52:I54">
      <formula1>$AB$29:$AB$48</formula1>
    </dataValidation>
    <dataValidation type="list" allowBlank="1" showInputMessage="1" showErrorMessage="1" sqref="K52:L54">
      <formula1>$AC$29:$AC$33</formula1>
    </dataValidation>
    <dataValidation type="list" allowBlank="1" showInputMessage="1" showErrorMessage="1" sqref="J52:J54">
      <formula1>$AD$29:$AD$34</formula1>
    </dataValidation>
    <dataValidation type="list" allowBlank="1" showInputMessage="1" sqref="B6:D6">
      <formula1>$AC$9:$AC$20</formula1>
    </dataValidation>
    <dataValidation type="list" allowBlank="1" showInputMessage="1" sqref="E6:G6">
      <formula1>$AI$9:$AI$31</formula1>
    </dataValidation>
    <dataValidation type="list" allowBlank="1" showInputMessage="1" showErrorMessage="1" sqref="F4">
      <formula1>$AI$31:$AI$40</formula1>
    </dataValidation>
    <dataValidation type="list" imeMode="on" allowBlank="1" showInputMessage="1" sqref="B4:E4">
      <formula1>$AP$9:$AP$834</formula1>
    </dataValidation>
    <dataValidation type="list" allowBlank="1" showInputMessage="1" showErrorMessage="1" sqref="S11:S25 S62:S71">
      <formula1>"100mH,110mH"</formula1>
    </dataValidation>
  </dataValidations>
  <pageMargins left="0.59055118110236227" right="0.19685039370078741" top="0.59055118110236227" bottom="0.19685039370078741" header="0.31496062992125984" footer="0.31496062992125984"/>
  <pageSetup paperSize="9" firstPageNumber="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B1:W44"/>
  <sheetViews>
    <sheetView showGridLines="0" zoomScaleNormal="100" zoomScaleSheetLayoutView="100" workbookViewId="0">
      <selection activeCell="C25" sqref="C25"/>
    </sheetView>
  </sheetViews>
  <sheetFormatPr defaultColWidth="9" defaultRowHeight="12"/>
  <cols>
    <col min="1" max="1" width="1.75" style="121" customWidth="1"/>
    <col min="2" max="13" width="7.375" style="121" customWidth="1"/>
    <col min="14" max="14" width="3" style="122" customWidth="1"/>
    <col min="15" max="15" width="13.375" style="121" hidden="1" customWidth="1"/>
    <col min="16" max="16" width="8.5" style="121" bestFit="1" customWidth="1"/>
    <col min="17" max="16384" width="9" style="121"/>
  </cols>
  <sheetData>
    <row r="1" spans="2:15" ht="8.25" customHeight="1"/>
    <row r="2" spans="2:15" ht="18.75" thickBot="1">
      <c r="B2" s="123"/>
      <c r="C2" s="124" t="s">
        <v>1186</v>
      </c>
      <c r="D2" s="123"/>
      <c r="E2" s="123"/>
      <c r="F2" s="123"/>
      <c r="G2" s="123"/>
      <c r="H2" s="123"/>
      <c r="I2" s="123"/>
      <c r="J2" s="123"/>
      <c r="K2" s="123"/>
      <c r="L2" s="123"/>
      <c r="M2" s="123"/>
      <c r="O2" s="125" t="s">
        <v>214</v>
      </c>
    </row>
    <row r="3" spans="2:15" s="128" customFormat="1" ht="15" customHeight="1">
      <c r="B3" s="594" t="s">
        <v>228</v>
      </c>
      <c r="C3" s="595"/>
      <c r="D3" s="596" t="s">
        <v>229</v>
      </c>
      <c r="E3" s="596"/>
      <c r="F3" s="596"/>
      <c r="G3" s="126" t="s">
        <v>74</v>
      </c>
      <c r="H3" s="595" t="s">
        <v>192</v>
      </c>
      <c r="I3" s="595"/>
      <c r="J3" s="595" t="s">
        <v>193</v>
      </c>
      <c r="K3" s="595"/>
      <c r="L3" s="595" t="s">
        <v>194</v>
      </c>
      <c r="M3" s="597"/>
      <c r="N3" s="127"/>
    </row>
    <row r="4" spans="2:15" ht="22.5" customHeight="1" thickBot="1">
      <c r="B4" s="598" t="s">
        <v>906</v>
      </c>
      <c r="C4" s="599"/>
      <c r="D4" s="599" t="s">
        <v>907</v>
      </c>
      <c r="E4" s="599"/>
      <c r="F4" s="599"/>
      <c r="G4" s="129">
        <v>2</v>
      </c>
      <c r="H4" s="599" t="s">
        <v>908</v>
      </c>
      <c r="I4" s="599"/>
      <c r="J4" s="599" t="s">
        <v>905</v>
      </c>
      <c r="K4" s="599"/>
      <c r="L4" s="599" t="s">
        <v>903</v>
      </c>
      <c r="M4" s="600"/>
      <c r="N4" s="127"/>
      <c r="O4" s="130" t="s">
        <v>215</v>
      </c>
    </row>
    <row r="5" spans="2:15" ht="20.25" customHeight="1">
      <c r="B5" s="131" t="s">
        <v>216</v>
      </c>
      <c r="C5" s="587" t="s">
        <v>237</v>
      </c>
      <c r="D5" s="588"/>
      <c r="E5" s="589" t="s">
        <v>196</v>
      </c>
      <c r="F5" s="589"/>
      <c r="G5" s="589" t="s">
        <v>197</v>
      </c>
      <c r="H5" s="589"/>
      <c r="I5" s="589" t="s">
        <v>217</v>
      </c>
      <c r="J5" s="589"/>
      <c r="K5" s="589" t="s">
        <v>195</v>
      </c>
      <c r="L5" s="589"/>
      <c r="M5" s="132" t="s">
        <v>218</v>
      </c>
      <c r="N5" s="133"/>
      <c r="O5" s="130" t="s">
        <v>219</v>
      </c>
    </row>
    <row r="6" spans="2:15" ht="27">
      <c r="B6" s="134" t="s">
        <v>220</v>
      </c>
      <c r="C6" s="135" t="s">
        <v>221</v>
      </c>
      <c r="D6" s="136">
        <v>0.1</v>
      </c>
      <c r="E6" s="590" t="s">
        <v>222</v>
      </c>
      <c r="F6" s="590"/>
      <c r="G6" s="590" t="s">
        <v>223</v>
      </c>
      <c r="H6" s="590"/>
      <c r="I6" s="591">
        <v>59.22</v>
      </c>
      <c r="J6" s="591"/>
      <c r="K6" s="592">
        <f>SUM($C7:$J7)</f>
        <v>2165</v>
      </c>
      <c r="L6" s="593"/>
      <c r="M6" s="582" t="s">
        <v>215</v>
      </c>
      <c r="N6" s="137"/>
      <c r="O6" s="130" t="s">
        <v>224</v>
      </c>
    </row>
    <row r="7" spans="2:15" ht="20.25" customHeight="1" thickBot="1">
      <c r="B7" s="138" t="s">
        <v>225</v>
      </c>
      <c r="C7" s="584">
        <f>IF(C6="","",IF(C6="記録無",0,IF(VALUE(C6)&gt;28.09,0,INT(5.74352*(28.5-VALUE(C6))^1.92))))</f>
        <v>850</v>
      </c>
      <c r="D7" s="584"/>
      <c r="E7" s="584">
        <f>IF(E6="","",IF(E6="記録無",0,IF(VALUE(E6)&lt;1.53,0,INT(51.39*(VALUE(E6)-1.5)^1.05))))</f>
        <v>486</v>
      </c>
      <c r="F7" s="584"/>
      <c r="G7" s="584">
        <f>IF(G6="","",IF(G6="記録無",0,IF(VALUE(G6)&lt;0.77,0,INT(0.8465*(VALUE(G6)*100-75)^1.42))))</f>
        <v>389</v>
      </c>
      <c r="H7" s="584"/>
      <c r="I7" s="584">
        <f>IF(I6="","",IF(I6="記録無",0,IF(VALUE(I6)&gt;81.21,0,INT(1.53775*(82-VALUE(I6))^1.81))))</f>
        <v>440</v>
      </c>
      <c r="J7" s="584"/>
      <c r="K7" s="585"/>
      <c r="L7" s="586"/>
      <c r="M7" s="583"/>
      <c r="N7" s="137"/>
    </row>
    <row r="8" spans="2:15" ht="14.25">
      <c r="B8" s="139" t="s">
        <v>198</v>
      </c>
      <c r="C8" s="140"/>
      <c r="D8" s="140"/>
      <c r="E8" s="141"/>
      <c r="F8" s="142"/>
      <c r="G8" s="143"/>
      <c r="H8" s="143"/>
      <c r="I8" s="142"/>
      <c r="J8" s="144"/>
      <c r="K8" s="142"/>
      <c r="L8" s="145"/>
      <c r="M8" s="145"/>
      <c r="N8" s="137"/>
    </row>
    <row r="9" spans="2:15" ht="14.25">
      <c r="B9" s="139" t="s">
        <v>998</v>
      </c>
      <c r="C9" s="140"/>
      <c r="D9" s="140"/>
      <c r="E9" s="141"/>
      <c r="F9" s="142"/>
      <c r="G9" s="146"/>
      <c r="H9" s="146"/>
      <c r="I9" s="142"/>
      <c r="J9" s="144"/>
      <c r="K9" s="142"/>
      <c r="L9" s="145"/>
      <c r="M9" s="145"/>
      <c r="N9" s="137"/>
    </row>
    <row r="10" spans="2:15" ht="14.25">
      <c r="B10" s="139" t="s">
        <v>226</v>
      </c>
      <c r="C10" s="140"/>
      <c r="D10" s="140"/>
      <c r="E10" s="147"/>
      <c r="F10" s="148"/>
      <c r="G10" s="146"/>
      <c r="H10" s="146"/>
      <c r="I10" s="149"/>
      <c r="J10" s="149"/>
      <c r="K10" s="150"/>
      <c r="L10" s="150"/>
      <c r="M10" s="150"/>
      <c r="N10" s="137"/>
    </row>
    <row r="11" spans="2:15" ht="14.25">
      <c r="B11" s="139"/>
      <c r="C11" s="140"/>
      <c r="D11" s="140"/>
      <c r="E11" s="147"/>
      <c r="F11" s="148"/>
      <c r="G11" s="146"/>
      <c r="H11" s="146"/>
      <c r="I11" s="149"/>
      <c r="J11" s="149"/>
      <c r="K11" s="150"/>
      <c r="L11" s="150"/>
      <c r="M11" s="150"/>
      <c r="N11" s="137"/>
    </row>
    <row r="12" spans="2:15" ht="16.5" customHeight="1">
      <c r="B12" s="151"/>
      <c r="C12" s="151"/>
      <c r="D12" s="151"/>
      <c r="E12" s="151"/>
      <c r="F12" s="151"/>
      <c r="G12" s="151"/>
      <c r="H12" s="151"/>
      <c r="I12" s="151"/>
      <c r="J12" s="151"/>
      <c r="K12" s="151"/>
      <c r="L12" s="151"/>
      <c r="M12" s="151"/>
      <c r="N12" s="152"/>
    </row>
    <row r="13" spans="2:15" s="154" customFormat="1" ht="24" customHeight="1" thickBot="1">
      <c r="B13" s="581" t="s">
        <v>1187</v>
      </c>
      <c r="C13" s="581"/>
      <c r="D13" s="581"/>
      <c r="E13" s="581"/>
      <c r="F13" s="581"/>
      <c r="G13" s="581"/>
      <c r="H13" s="581"/>
      <c r="I13" s="581"/>
      <c r="J13" s="581"/>
      <c r="K13" s="581"/>
      <c r="L13" s="581"/>
      <c r="M13" s="581"/>
      <c r="N13" s="153"/>
    </row>
    <row r="14" spans="2:15" s="128" customFormat="1" ht="15" customHeight="1">
      <c r="B14" s="574" t="s">
        <v>228</v>
      </c>
      <c r="C14" s="575"/>
      <c r="D14" s="576" t="s">
        <v>229</v>
      </c>
      <c r="E14" s="576"/>
      <c r="F14" s="576"/>
      <c r="G14" s="155" t="s">
        <v>74</v>
      </c>
      <c r="H14" s="575" t="s">
        <v>192</v>
      </c>
      <c r="I14" s="575"/>
      <c r="J14" s="575" t="s">
        <v>193</v>
      </c>
      <c r="K14" s="575"/>
      <c r="L14" s="575" t="s">
        <v>983</v>
      </c>
      <c r="M14" s="577"/>
      <c r="N14" s="133"/>
    </row>
    <row r="15" spans="2:15" ht="22.5" customHeight="1" thickBot="1">
      <c r="B15" s="565"/>
      <c r="C15" s="566"/>
      <c r="D15" s="566"/>
      <c r="E15" s="566"/>
      <c r="F15" s="566"/>
      <c r="G15" s="120"/>
      <c r="H15" s="567" t="str">
        <f>IF($B15="","",#REF!)</f>
        <v/>
      </c>
      <c r="I15" s="567"/>
      <c r="J15" s="567" t="str">
        <f>IF($B15="","",#REF!)</f>
        <v/>
      </c>
      <c r="K15" s="567"/>
      <c r="L15" s="567" t="str">
        <f>IF($B15="","",#REF!)</f>
        <v/>
      </c>
      <c r="M15" s="568"/>
      <c r="N15" s="156"/>
    </row>
    <row r="16" spans="2:15" ht="18.75" customHeight="1">
      <c r="B16" s="157" t="s">
        <v>216</v>
      </c>
      <c r="C16" s="569" t="s">
        <v>237</v>
      </c>
      <c r="D16" s="569"/>
      <c r="E16" s="570" t="s">
        <v>196</v>
      </c>
      <c r="F16" s="570"/>
      <c r="G16" s="570" t="s">
        <v>197</v>
      </c>
      <c r="H16" s="570"/>
      <c r="I16" s="570" t="s">
        <v>217</v>
      </c>
      <c r="J16" s="570"/>
      <c r="K16" s="571" t="s">
        <v>195</v>
      </c>
      <c r="L16" s="572"/>
      <c r="M16" s="573"/>
      <c r="N16" s="133"/>
    </row>
    <row r="17" spans="2:14" ht="24">
      <c r="B17" s="158" t="s">
        <v>220</v>
      </c>
      <c r="C17" s="70"/>
      <c r="D17" s="71"/>
      <c r="E17" s="557"/>
      <c r="F17" s="557"/>
      <c r="G17" s="557"/>
      <c r="H17" s="557"/>
      <c r="I17" s="579"/>
      <c r="J17" s="579"/>
      <c r="K17" s="559">
        <f>SUM($C18:$J18)</f>
        <v>0</v>
      </c>
      <c r="L17" s="560"/>
      <c r="M17" s="561"/>
      <c r="N17" s="159"/>
    </row>
    <row r="18" spans="2:14" ht="18.75" customHeight="1" thickBot="1">
      <c r="B18" s="160" t="s">
        <v>225</v>
      </c>
      <c r="C18" s="580" t="str">
        <f>IF(C17="","",IF(C17="記録無",0,IF(VALUE(C17)&gt;28.09,0,INT(5.74352*(28.5-VALUE(C17))^1.92))))</f>
        <v/>
      </c>
      <c r="D18" s="580"/>
      <c r="E18" s="580" t="str">
        <f>IF(E17="","",IF(E17="記録無",0,IF(VALUE(E17)&lt;1.53,0,INT(51.39*(VALUE(E17)-1.5)^1.05))))</f>
        <v/>
      </c>
      <c r="F18" s="580"/>
      <c r="G18" s="580" t="str">
        <f>IF(G17="","",IF(G17="記録無",0,IF(VALUE(G17)&lt;0.77,0,INT(0.8465*(VALUE(G17)*100-75)^1.42))))</f>
        <v/>
      </c>
      <c r="H18" s="580"/>
      <c r="I18" s="580" t="str">
        <f>IF(I17="","",IF(I17="記録無",0,IF(VALUE(I17)&gt;81.21,0,INT(1.53775*(82-VALUE(I17))^1.81))))</f>
        <v/>
      </c>
      <c r="J18" s="580"/>
      <c r="K18" s="562"/>
      <c r="L18" s="563"/>
      <c r="M18" s="564"/>
      <c r="N18" s="159"/>
    </row>
    <row r="19" spans="2:14" ht="16.5" customHeight="1">
      <c r="B19" s="161"/>
      <c r="C19" s="162"/>
      <c r="D19" s="162"/>
      <c r="E19" s="163"/>
      <c r="F19" s="164"/>
      <c r="G19" s="556"/>
      <c r="H19" s="556"/>
      <c r="I19" s="165"/>
      <c r="J19" s="166"/>
      <c r="K19" s="165"/>
      <c r="L19" s="167"/>
      <c r="M19" s="167"/>
      <c r="N19" s="168"/>
    </row>
    <row r="20" spans="2:14" ht="16.5" customHeight="1">
      <c r="B20" s="169"/>
      <c r="C20" s="169"/>
      <c r="D20" s="169"/>
      <c r="E20" s="169"/>
      <c r="F20" s="169"/>
      <c r="G20" s="169"/>
      <c r="H20" s="169"/>
      <c r="I20" s="169"/>
      <c r="J20" s="169"/>
      <c r="K20" s="169"/>
      <c r="L20" s="169"/>
      <c r="M20" s="169"/>
      <c r="N20" s="152"/>
    </row>
    <row r="21" spans="2:14" s="154" customFormat="1" ht="24" customHeight="1" thickBot="1">
      <c r="B21" s="581" t="s">
        <v>1187</v>
      </c>
      <c r="C21" s="581"/>
      <c r="D21" s="581"/>
      <c r="E21" s="581"/>
      <c r="F21" s="581"/>
      <c r="G21" s="581"/>
      <c r="H21" s="581"/>
      <c r="I21" s="581"/>
      <c r="J21" s="581"/>
      <c r="K21" s="581"/>
      <c r="L21" s="581"/>
      <c r="M21" s="581"/>
      <c r="N21" s="170"/>
    </row>
    <row r="22" spans="2:14" s="128" customFormat="1" ht="15" customHeight="1">
      <c r="B22" s="574" t="s">
        <v>228</v>
      </c>
      <c r="C22" s="575"/>
      <c r="D22" s="576" t="s">
        <v>229</v>
      </c>
      <c r="E22" s="576"/>
      <c r="F22" s="576"/>
      <c r="G22" s="155" t="s">
        <v>74</v>
      </c>
      <c r="H22" s="575" t="s">
        <v>192</v>
      </c>
      <c r="I22" s="575"/>
      <c r="J22" s="575" t="s">
        <v>193</v>
      </c>
      <c r="K22" s="575"/>
      <c r="L22" s="575" t="s">
        <v>194</v>
      </c>
      <c r="M22" s="577"/>
      <c r="N22" s="133"/>
    </row>
    <row r="23" spans="2:14" ht="22.5" customHeight="1" thickBot="1">
      <c r="B23" s="565"/>
      <c r="C23" s="566"/>
      <c r="D23" s="566"/>
      <c r="E23" s="566"/>
      <c r="F23" s="566"/>
      <c r="G23" s="120"/>
      <c r="H23" s="567" t="str">
        <f>IF($B23="","",#REF!)</f>
        <v/>
      </c>
      <c r="I23" s="567"/>
      <c r="J23" s="567" t="str">
        <f>IF($B23="","",#REF!)</f>
        <v/>
      </c>
      <c r="K23" s="567"/>
      <c r="L23" s="567" t="str">
        <f>IF($B23="","",#REF!)</f>
        <v/>
      </c>
      <c r="M23" s="568"/>
      <c r="N23" s="133"/>
    </row>
    <row r="24" spans="2:14" ht="18.75" customHeight="1">
      <c r="B24" s="157" t="s">
        <v>216</v>
      </c>
      <c r="C24" s="569" t="s">
        <v>237</v>
      </c>
      <c r="D24" s="569"/>
      <c r="E24" s="570" t="s">
        <v>196</v>
      </c>
      <c r="F24" s="570"/>
      <c r="G24" s="570" t="s">
        <v>197</v>
      </c>
      <c r="H24" s="570"/>
      <c r="I24" s="570" t="s">
        <v>227</v>
      </c>
      <c r="J24" s="570"/>
      <c r="K24" s="571" t="s">
        <v>195</v>
      </c>
      <c r="L24" s="572"/>
      <c r="M24" s="573"/>
      <c r="N24" s="133"/>
    </row>
    <row r="25" spans="2:14" ht="24">
      <c r="B25" s="158" t="s">
        <v>220</v>
      </c>
      <c r="C25" s="70"/>
      <c r="D25" s="71"/>
      <c r="E25" s="557"/>
      <c r="F25" s="557"/>
      <c r="G25" s="557"/>
      <c r="H25" s="557"/>
      <c r="I25" s="579"/>
      <c r="J25" s="579"/>
      <c r="K25" s="559">
        <f>SUM($C26:$J26)</f>
        <v>0</v>
      </c>
      <c r="L25" s="560"/>
      <c r="M25" s="561"/>
      <c r="N25" s="137"/>
    </row>
    <row r="26" spans="2:14" ht="18.75" customHeight="1" thickBot="1">
      <c r="B26" s="160" t="s">
        <v>225</v>
      </c>
      <c r="C26" s="580" t="str">
        <f>IF(C25="","",IF(C25="記録無",0,IF(VALUE(C25)&gt;28.09,0,INT(5.74352*(28.5-VALUE(C25))^1.92))))</f>
        <v/>
      </c>
      <c r="D26" s="580"/>
      <c r="E26" s="580" t="str">
        <f>IF(E25="","",IF(E25="記録無",0,IF(VALUE(E25)&lt;1.53,0,INT(51.39*(VALUE(E25)-1.5)^1.05))))</f>
        <v/>
      </c>
      <c r="F26" s="580"/>
      <c r="G26" s="580" t="str">
        <f>IF(G25="","",IF(G25="記録無",0,IF(VALUE(G25)&lt;0.77,0,INT(0.8465*(VALUE(G25)*100-75)^1.42))))</f>
        <v/>
      </c>
      <c r="H26" s="580"/>
      <c r="I26" s="580" t="str">
        <f>IF(I25="","",IF(I25="記録無",0,IF(VALUE(I25)&gt;81.21,0,INT(1.53775*(82-VALUE(I25))^1.81))))</f>
        <v/>
      </c>
      <c r="J26" s="580"/>
      <c r="K26" s="562"/>
      <c r="L26" s="563"/>
      <c r="M26" s="564"/>
      <c r="N26" s="137"/>
    </row>
    <row r="27" spans="2:14" ht="16.5" customHeight="1">
      <c r="B27" s="161"/>
      <c r="C27" s="162"/>
      <c r="D27" s="162"/>
      <c r="E27" s="163"/>
      <c r="F27" s="164"/>
      <c r="G27" s="556"/>
      <c r="H27" s="556"/>
      <c r="I27" s="165"/>
      <c r="J27" s="166"/>
      <c r="K27" s="165"/>
      <c r="L27" s="167"/>
      <c r="M27" s="167"/>
      <c r="N27" s="137"/>
    </row>
    <row r="28" spans="2:14" ht="16.5" customHeight="1">
      <c r="B28" s="169"/>
      <c r="C28" s="169"/>
      <c r="D28" s="169"/>
      <c r="E28" s="169"/>
      <c r="F28" s="169"/>
      <c r="G28" s="169"/>
      <c r="H28" s="169"/>
      <c r="I28" s="169"/>
      <c r="J28" s="169"/>
      <c r="K28" s="169"/>
      <c r="L28" s="169"/>
      <c r="M28" s="169"/>
      <c r="N28" s="152"/>
    </row>
    <row r="29" spans="2:14" s="154" customFormat="1" ht="24" customHeight="1" thickBot="1">
      <c r="B29" s="578" t="s">
        <v>1188</v>
      </c>
      <c r="C29" s="578"/>
      <c r="D29" s="578"/>
      <c r="E29" s="578"/>
      <c r="F29" s="578"/>
      <c r="G29" s="578"/>
      <c r="H29" s="578"/>
      <c r="I29" s="578"/>
      <c r="J29" s="578"/>
      <c r="K29" s="578"/>
      <c r="L29" s="578"/>
      <c r="M29" s="578"/>
      <c r="N29" s="170"/>
    </row>
    <row r="30" spans="2:14" s="128" customFormat="1" ht="15" customHeight="1">
      <c r="B30" s="574" t="s">
        <v>228</v>
      </c>
      <c r="C30" s="575"/>
      <c r="D30" s="576" t="s">
        <v>229</v>
      </c>
      <c r="E30" s="576"/>
      <c r="F30" s="576"/>
      <c r="G30" s="155" t="s">
        <v>74</v>
      </c>
      <c r="H30" s="575" t="s">
        <v>192</v>
      </c>
      <c r="I30" s="575"/>
      <c r="J30" s="575" t="s">
        <v>193</v>
      </c>
      <c r="K30" s="575"/>
      <c r="L30" s="575" t="s">
        <v>194</v>
      </c>
      <c r="M30" s="577"/>
      <c r="N30" s="133"/>
    </row>
    <row r="31" spans="2:14" ht="22.5" customHeight="1" thickBot="1">
      <c r="B31" s="565"/>
      <c r="C31" s="566"/>
      <c r="D31" s="566"/>
      <c r="E31" s="566"/>
      <c r="F31" s="566"/>
      <c r="G31" s="120"/>
      <c r="H31" s="567" t="str">
        <f>IF($B31="","",#REF!)</f>
        <v/>
      </c>
      <c r="I31" s="567"/>
      <c r="J31" s="567" t="str">
        <f>IF($B31="","",#REF!)</f>
        <v/>
      </c>
      <c r="K31" s="567"/>
      <c r="L31" s="567" t="str">
        <f>IF($B31="","",#REF!)</f>
        <v/>
      </c>
      <c r="M31" s="568"/>
      <c r="N31" s="171"/>
    </row>
    <row r="32" spans="2:14" ht="18.75" customHeight="1">
      <c r="B32" s="157" t="s">
        <v>216</v>
      </c>
      <c r="C32" s="569" t="s">
        <v>238</v>
      </c>
      <c r="D32" s="569"/>
      <c r="E32" s="570" t="s">
        <v>197</v>
      </c>
      <c r="F32" s="570"/>
      <c r="G32" s="570" t="s">
        <v>196</v>
      </c>
      <c r="H32" s="570"/>
      <c r="I32" s="570" t="s">
        <v>239</v>
      </c>
      <c r="J32" s="570"/>
      <c r="K32" s="571" t="s">
        <v>195</v>
      </c>
      <c r="L32" s="572"/>
      <c r="M32" s="573"/>
      <c r="N32" s="133"/>
    </row>
    <row r="33" spans="2:23" ht="24" customHeight="1">
      <c r="B33" s="158" t="s">
        <v>220</v>
      </c>
      <c r="C33" s="70"/>
      <c r="D33" s="71"/>
      <c r="E33" s="557"/>
      <c r="F33" s="557"/>
      <c r="G33" s="557"/>
      <c r="H33" s="557"/>
      <c r="I33" s="85"/>
      <c r="J33" s="71"/>
      <c r="K33" s="559">
        <f>SUM($C34:$J34)</f>
        <v>0</v>
      </c>
      <c r="L33" s="560"/>
      <c r="M33" s="561"/>
      <c r="N33" s="172"/>
    </row>
    <row r="34" spans="2:23" ht="18.75" customHeight="1" thickBot="1">
      <c r="B34" s="160" t="s">
        <v>225</v>
      </c>
      <c r="C34" s="558" t="str">
        <f>IF(C33="","",IF(C33="記録無",0,IF(VALUE(C33)&gt;26.4,0,INT(9.23076*(26.7-VALUE(C33))^1.835))))</f>
        <v/>
      </c>
      <c r="D34" s="558"/>
      <c r="E34" s="558" t="str">
        <f>IF(E33="","",IF(E33="記録無",0,IF(VALUE(E33)&lt;0.76,0,INT(1.84523*(VALUE(E33)*100-75)^1.348))))</f>
        <v/>
      </c>
      <c r="F34" s="558"/>
      <c r="G34" s="558" t="str">
        <f>IF(G33="","",IF(G33="記録無",0,IF(VALUE(G33)&lt;1.53,0,INT(56.0211*(VALUE(G33)-1.5)^1.05))))</f>
        <v/>
      </c>
      <c r="H34" s="558"/>
      <c r="I34" s="558" t="str">
        <f>IF(I33="","",IF(I33="記録無",0,IF(VALUE(I33)&gt;42.08,0,INT(4.99087*(42.5-VALUE(I33))^1.81))))</f>
        <v/>
      </c>
      <c r="J34" s="558"/>
      <c r="K34" s="562"/>
      <c r="L34" s="563"/>
      <c r="M34" s="564"/>
      <c r="N34" s="172"/>
      <c r="V34" s="121" ph="1"/>
      <c r="W34" s="121" ph="1"/>
    </row>
    <row r="35" spans="2:23" ht="16.5" customHeight="1">
      <c r="B35" s="161"/>
      <c r="C35" s="162"/>
      <c r="D35" s="162"/>
      <c r="E35" s="163"/>
      <c r="F35" s="164"/>
      <c r="G35" s="556"/>
      <c r="H35" s="556"/>
      <c r="I35" s="165"/>
      <c r="J35" s="166"/>
      <c r="K35" s="165"/>
      <c r="L35" s="167"/>
      <c r="M35" s="167"/>
      <c r="N35" s="172"/>
    </row>
    <row r="36" spans="2:23" ht="16.5" customHeight="1">
      <c r="B36" s="151"/>
      <c r="C36" s="151"/>
      <c r="D36" s="151"/>
      <c r="E36" s="151"/>
      <c r="F36" s="151"/>
      <c r="G36" s="151"/>
      <c r="H36" s="151"/>
      <c r="I36" s="151"/>
      <c r="J36" s="151"/>
      <c r="K36" s="151"/>
      <c r="L36" s="151"/>
      <c r="M36" s="151"/>
      <c r="N36" s="152"/>
    </row>
    <row r="37" spans="2:23" s="154" customFormat="1" ht="24" customHeight="1" thickBot="1">
      <c r="B37" s="578" t="s">
        <v>1188</v>
      </c>
      <c r="C37" s="578"/>
      <c r="D37" s="578"/>
      <c r="E37" s="578"/>
      <c r="F37" s="578"/>
      <c r="G37" s="578"/>
      <c r="H37" s="578"/>
      <c r="I37" s="578"/>
      <c r="J37" s="578"/>
      <c r="K37" s="578"/>
      <c r="L37" s="578"/>
      <c r="M37" s="578"/>
      <c r="N37" s="170"/>
    </row>
    <row r="38" spans="2:23" s="128" customFormat="1" ht="15" customHeight="1">
      <c r="B38" s="574" t="s">
        <v>228</v>
      </c>
      <c r="C38" s="575"/>
      <c r="D38" s="576" t="s">
        <v>229</v>
      </c>
      <c r="E38" s="576"/>
      <c r="F38" s="576"/>
      <c r="G38" s="155" t="s">
        <v>74</v>
      </c>
      <c r="H38" s="575" t="s">
        <v>192</v>
      </c>
      <c r="I38" s="575"/>
      <c r="J38" s="575" t="s">
        <v>193</v>
      </c>
      <c r="K38" s="575"/>
      <c r="L38" s="575" t="s">
        <v>194</v>
      </c>
      <c r="M38" s="577"/>
      <c r="N38" s="133"/>
    </row>
    <row r="39" spans="2:23" ht="22.5" customHeight="1" thickBot="1">
      <c r="B39" s="565"/>
      <c r="C39" s="566"/>
      <c r="D39" s="566"/>
      <c r="E39" s="566"/>
      <c r="F39" s="566"/>
      <c r="G39" s="120"/>
      <c r="H39" s="567" t="str">
        <f>IF($B39="","",#REF!)</f>
        <v/>
      </c>
      <c r="I39" s="567"/>
      <c r="J39" s="567" t="str">
        <f>IF($B39="","",#REF!)</f>
        <v/>
      </c>
      <c r="K39" s="567"/>
      <c r="L39" s="567" t="str">
        <f>IF($B39="","",#REF!)</f>
        <v/>
      </c>
      <c r="M39" s="568"/>
      <c r="N39" s="171"/>
    </row>
    <row r="40" spans="2:23" ht="18.75" customHeight="1">
      <c r="B40" s="157" t="s">
        <v>216</v>
      </c>
      <c r="C40" s="569" t="s">
        <v>238</v>
      </c>
      <c r="D40" s="569"/>
      <c r="E40" s="570" t="s">
        <v>197</v>
      </c>
      <c r="F40" s="570"/>
      <c r="G40" s="570" t="s">
        <v>196</v>
      </c>
      <c r="H40" s="570"/>
      <c r="I40" s="570" t="s">
        <v>239</v>
      </c>
      <c r="J40" s="570"/>
      <c r="K40" s="571" t="s">
        <v>195</v>
      </c>
      <c r="L40" s="572"/>
      <c r="M40" s="573"/>
      <c r="N40" s="133"/>
    </row>
    <row r="41" spans="2:23" ht="24">
      <c r="B41" s="158" t="s">
        <v>220</v>
      </c>
      <c r="C41" s="70"/>
      <c r="D41" s="71"/>
      <c r="E41" s="557"/>
      <c r="F41" s="557"/>
      <c r="G41" s="557"/>
      <c r="H41" s="557"/>
      <c r="I41" s="85"/>
      <c r="J41" s="71"/>
      <c r="K41" s="559">
        <f>SUM($C42:$J42)</f>
        <v>0</v>
      </c>
      <c r="L41" s="560"/>
      <c r="M41" s="561"/>
      <c r="N41" s="172"/>
    </row>
    <row r="42" spans="2:23" ht="18.75" customHeight="1" thickBot="1">
      <c r="B42" s="160" t="s">
        <v>225</v>
      </c>
      <c r="C42" s="558" t="str">
        <f>IF(C41="","",IF(C41="記録無",0,IF(VALUE(C41)&gt;26.4,0,INT(9.23076*(26.7-VALUE(C41))^1.835))))</f>
        <v/>
      </c>
      <c r="D42" s="558"/>
      <c r="E42" s="558" t="str">
        <f>IF(E41="","",IF(E41="記録無",0,IF(VALUE(E41)&lt;0.76,0,INT(1.84523*(VALUE(E41)*100-75)^1.348))))</f>
        <v/>
      </c>
      <c r="F42" s="558"/>
      <c r="G42" s="558" t="str">
        <f>IF(G41="","",IF(G41="記録無",0,IF(VALUE(G41)&lt;1.53,0,INT(56.0211*(VALUE(G41)-1.5)^1.05))))</f>
        <v/>
      </c>
      <c r="H42" s="558"/>
      <c r="I42" s="558" t="str">
        <f>IF(I41="","",IF(I41="記録無",0,IF(VALUE(I41)&gt;42.08,0,INT(4.99087*(42.5-VALUE(I41))^1.81))))</f>
        <v/>
      </c>
      <c r="J42" s="558"/>
      <c r="K42" s="562"/>
      <c r="L42" s="563"/>
      <c r="M42" s="564"/>
      <c r="N42" s="172"/>
      <c r="V42" s="121" ph="1"/>
      <c r="W42" s="121" ph="1"/>
    </row>
    <row r="43" spans="2:23" ht="16.5" customHeight="1">
      <c r="B43" s="161"/>
      <c r="C43" s="162"/>
      <c r="D43" s="162"/>
      <c r="E43" s="163"/>
      <c r="F43" s="164"/>
      <c r="G43" s="556"/>
      <c r="H43" s="556"/>
      <c r="I43" s="165"/>
      <c r="J43" s="166"/>
      <c r="K43" s="165"/>
      <c r="L43" s="167"/>
      <c r="M43" s="167"/>
      <c r="N43" s="172"/>
    </row>
    <row r="44" spans="2:23" ht="16.5" customHeight="1">
      <c r="B44" s="151"/>
      <c r="C44" s="151"/>
      <c r="D44" s="151"/>
      <c r="E44" s="151"/>
      <c r="F44" s="151"/>
      <c r="G44" s="151"/>
      <c r="H44" s="151"/>
      <c r="I44" s="151"/>
      <c r="J44" s="151"/>
      <c r="K44" s="151"/>
      <c r="L44" s="151"/>
      <c r="M44" s="151"/>
      <c r="N44" s="152"/>
    </row>
  </sheetData>
  <sheetProtection sheet="1" objects="1" scenarios="1" selectLockedCells="1"/>
  <mergeCells count="127">
    <mergeCell ref="B3:C3"/>
    <mergeCell ref="D3:F3"/>
    <mergeCell ref="H3:I3"/>
    <mergeCell ref="J3:K3"/>
    <mergeCell ref="L3:M3"/>
    <mergeCell ref="B4:C4"/>
    <mergeCell ref="D4:F4"/>
    <mergeCell ref="H4:I4"/>
    <mergeCell ref="J4:K4"/>
    <mergeCell ref="L4:M4"/>
    <mergeCell ref="C5:D5"/>
    <mergeCell ref="E5:F5"/>
    <mergeCell ref="G5:H5"/>
    <mergeCell ref="I5:J5"/>
    <mergeCell ref="K5:L5"/>
    <mergeCell ref="E6:F6"/>
    <mergeCell ref="G6:H6"/>
    <mergeCell ref="I6:J6"/>
    <mergeCell ref="K6:L6"/>
    <mergeCell ref="B13:M13"/>
    <mergeCell ref="B14:C14"/>
    <mergeCell ref="D14:F14"/>
    <mergeCell ref="H14:I14"/>
    <mergeCell ref="J14:K14"/>
    <mergeCell ref="L14:M14"/>
    <mergeCell ref="M6:M7"/>
    <mergeCell ref="C7:D7"/>
    <mergeCell ref="E7:F7"/>
    <mergeCell ref="G7:H7"/>
    <mergeCell ref="I7:J7"/>
    <mergeCell ref="K7:L7"/>
    <mergeCell ref="B15:C15"/>
    <mergeCell ref="D15:F15"/>
    <mergeCell ref="H15:I15"/>
    <mergeCell ref="J15:K15"/>
    <mergeCell ref="L15:M15"/>
    <mergeCell ref="E16:F16"/>
    <mergeCell ref="G16:H16"/>
    <mergeCell ref="I16:J16"/>
    <mergeCell ref="C16:D16"/>
    <mergeCell ref="K16:M16"/>
    <mergeCell ref="G19:H19"/>
    <mergeCell ref="B21:M21"/>
    <mergeCell ref="B22:C22"/>
    <mergeCell ref="D22:F22"/>
    <mergeCell ref="H22:I22"/>
    <mergeCell ref="J22:K22"/>
    <mergeCell ref="L22:M22"/>
    <mergeCell ref="E17:F17"/>
    <mergeCell ref="G17:H17"/>
    <mergeCell ref="I17:J17"/>
    <mergeCell ref="C18:D18"/>
    <mergeCell ref="E18:F18"/>
    <mergeCell ref="G18:H18"/>
    <mergeCell ref="I18:J18"/>
    <mergeCell ref="K17:M17"/>
    <mergeCell ref="K18:M18"/>
    <mergeCell ref="B23:C23"/>
    <mergeCell ref="D23:F23"/>
    <mergeCell ref="H23:I23"/>
    <mergeCell ref="J23:K23"/>
    <mergeCell ref="L23:M23"/>
    <mergeCell ref="C24:D24"/>
    <mergeCell ref="E24:F24"/>
    <mergeCell ref="G24:H24"/>
    <mergeCell ref="I24:J24"/>
    <mergeCell ref="K24:M24"/>
    <mergeCell ref="G27:H27"/>
    <mergeCell ref="B30:C30"/>
    <mergeCell ref="D30:F30"/>
    <mergeCell ref="H30:I30"/>
    <mergeCell ref="J30:K30"/>
    <mergeCell ref="L30:M30"/>
    <mergeCell ref="E25:F25"/>
    <mergeCell ref="G25:H25"/>
    <mergeCell ref="I25:J25"/>
    <mergeCell ref="C26:D26"/>
    <mergeCell ref="E26:F26"/>
    <mergeCell ref="G26:H26"/>
    <mergeCell ref="I26:J26"/>
    <mergeCell ref="K25:M25"/>
    <mergeCell ref="K26:M26"/>
    <mergeCell ref="B29:M29"/>
    <mergeCell ref="B31:C31"/>
    <mergeCell ref="D31:F31"/>
    <mergeCell ref="H31:I31"/>
    <mergeCell ref="J31:K31"/>
    <mergeCell ref="L31:M31"/>
    <mergeCell ref="C32:D32"/>
    <mergeCell ref="E32:F32"/>
    <mergeCell ref="G32:H32"/>
    <mergeCell ref="I32:J32"/>
    <mergeCell ref="K32:M32"/>
    <mergeCell ref="G35:H35"/>
    <mergeCell ref="B38:C38"/>
    <mergeCell ref="D38:F38"/>
    <mergeCell ref="H38:I38"/>
    <mergeCell ref="J38:K38"/>
    <mergeCell ref="L38:M38"/>
    <mergeCell ref="E33:F33"/>
    <mergeCell ref="G33:H33"/>
    <mergeCell ref="C34:D34"/>
    <mergeCell ref="E34:F34"/>
    <mergeCell ref="G34:H34"/>
    <mergeCell ref="I34:J34"/>
    <mergeCell ref="K33:M33"/>
    <mergeCell ref="K34:M34"/>
    <mergeCell ref="B37:M37"/>
    <mergeCell ref="B39:C39"/>
    <mergeCell ref="D39:F39"/>
    <mergeCell ref="H39:I39"/>
    <mergeCell ref="J39:K39"/>
    <mergeCell ref="L39:M39"/>
    <mergeCell ref="C40:D40"/>
    <mergeCell ref="E40:F40"/>
    <mergeCell ref="G40:H40"/>
    <mergeCell ref="I40:J40"/>
    <mergeCell ref="K40:M40"/>
    <mergeCell ref="G43:H43"/>
    <mergeCell ref="E41:F41"/>
    <mergeCell ref="G41:H41"/>
    <mergeCell ref="C42:D42"/>
    <mergeCell ref="E42:F42"/>
    <mergeCell ref="G42:H42"/>
    <mergeCell ref="I42:J42"/>
    <mergeCell ref="K41:M41"/>
    <mergeCell ref="K42:M42"/>
  </mergeCells>
  <phoneticPr fontId="2"/>
  <dataValidations disablePrompts="1" count="3">
    <dataValidation type="list" allowBlank="1" showInputMessage="1" showErrorMessage="1" sqref="M6:M7">
      <formula1>$O$4:$O$7</formula1>
    </dataValidation>
    <dataValidation type="list" allowBlank="1" showInputMessage="1" showErrorMessage="1" sqref="B35 B19 B27 B43">
      <formula1>#REF!</formula1>
    </dataValidation>
    <dataValidation imeMode="halfKatakana" allowBlank="1" showInputMessage="1" showErrorMessage="1" sqref="D30 D3 D14 D22 D38"/>
  </dataValidations>
  <printOptions horizontalCentered="1"/>
  <pageMargins left="0.59055118110236227" right="0.59055118110236227" top="0.59055118110236227" bottom="0.59055118110236227"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sheetPr>
  <dimension ref="A1:K38"/>
  <sheetViews>
    <sheetView showGridLines="0" showZeros="0" zoomScaleNormal="100" zoomScaleSheetLayoutView="100" workbookViewId="0">
      <selection activeCell="L15" sqref="L15"/>
    </sheetView>
  </sheetViews>
  <sheetFormatPr defaultColWidth="9" defaultRowHeight="13.5"/>
  <cols>
    <col min="1" max="1" width="4.375" style="3" customWidth="1"/>
    <col min="2" max="2" width="3.75" style="3" customWidth="1"/>
    <col min="3" max="3" width="6.75" style="3" customWidth="1"/>
    <col min="4" max="4" width="18.875" style="3" customWidth="1"/>
    <col min="5" max="5" width="16.25" style="3" customWidth="1"/>
    <col min="6" max="6" width="7.5" style="3" customWidth="1"/>
    <col min="7" max="7" width="5.625" style="3" customWidth="1"/>
    <col min="8" max="8" width="13.875" style="3" customWidth="1"/>
    <col min="9" max="9" width="3.625" style="3" customWidth="1"/>
    <col min="10" max="10" width="3.75" style="3" customWidth="1"/>
    <col min="11" max="11" width="4.375" style="3" customWidth="1"/>
    <col min="12" max="16384" width="9" style="3"/>
  </cols>
  <sheetData>
    <row r="1" spans="1:10" ht="34.5" customHeight="1">
      <c r="B1" s="606" t="str">
        <f>①申込!B1</f>
        <v>令和５年度北海道中学校新人陸上競技大会</v>
      </c>
      <c r="C1" s="606"/>
      <c r="D1" s="606"/>
      <c r="E1" s="606"/>
      <c r="F1" s="606"/>
      <c r="G1" s="606"/>
      <c r="H1" s="606"/>
      <c r="I1" s="606"/>
      <c r="J1" s="606"/>
    </row>
    <row r="2" spans="1:10" ht="25.5" customHeight="1">
      <c r="B2" s="604" t="s">
        <v>41</v>
      </c>
      <c r="C2" s="604"/>
      <c r="D2" s="605"/>
      <c r="E2" s="605"/>
      <c r="F2" s="605"/>
      <c r="G2" s="605"/>
      <c r="H2" s="605"/>
      <c r="I2" s="605"/>
      <c r="J2" s="605"/>
    </row>
    <row r="3" spans="1:10" ht="25.5" customHeight="1">
      <c r="D3" s="4"/>
    </row>
    <row r="4" spans="1:10" ht="24.75" customHeight="1">
      <c r="B4" s="601" t="s">
        <v>42</v>
      </c>
      <c r="C4" s="602"/>
      <c r="D4" s="603"/>
      <c r="E4" s="607" t="str">
        <f>①申込!$E$6</f>
        <v>旭川</v>
      </c>
      <c r="F4" s="608"/>
      <c r="G4" s="608"/>
      <c r="H4" s="608"/>
      <c r="I4" s="608"/>
      <c r="J4" s="609"/>
    </row>
    <row r="5" spans="1:10" ht="24.75" customHeight="1">
      <c r="B5" s="601" t="s">
        <v>43</v>
      </c>
      <c r="C5" s="602"/>
      <c r="D5" s="603"/>
      <c r="E5" s="607" t="str">
        <f>①申込!$H$6</f>
        <v>旭川市</v>
      </c>
      <c r="F5" s="608"/>
      <c r="G5" s="608"/>
      <c r="H5" s="608"/>
      <c r="I5" s="608"/>
      <c r="J5" s="609"/>
    </row>
    <row r="6" spans="1:10" ht="24.75" customHeight="1">
      <c r="B6" s="601" t="s">
        <v>2</v>
      </c>
      <c r="C6" s="602"/>
      <c r="D6" s="603"/>
      <c r="E6" s="607" t="str">
        <f>①申込!$B$4&amp;①申込!$F$4</f>
        <v>旭川緑が丘中学校</v>
      </c>
      <c r="F6" s="608"/>
      <c r="G6" s="608"/>
      <c r="H6" s="608"/>
      <c r="I6" s="608"/>
      <c r="J6" s="609"/>
    </row>
    <row r="7" spans="1:10" ht="24.75" customHeight="1">
      <c r="B7" s="14"/>
      <c r="C7" s="14"/>
      <c r="D7" s="17"/>
      <c r="E7" s="15"/>
      <c r="F7" s="15"/>
      <c r="G7" s="15"/>
      <c r="H7" s="16"/>
      <c r="I7" s="16"/>
      <c r="J7" s="16"/>
    </row>
    <row r="8" spans="1:10" ht="24.75" customHeight="1">
      <c r="B8" s="14"/>
      <c r="C8" s="611" t="s">
        <v>47</v>
      </c>
      <c r="D8" s="611"/>
      <c r="E8" s="618" t="str">
        <f>①申込!N4</f>
        <v>北村　裕美　　寺林　恵子</v>
      </c>
      <c r="F8" s="619"/>
      <c r="G8" s="619"/>
      <c r="H8" s="619"/>
      <c r="I8" s="197"/>
      <c r="J8" s="16"/>
    </row>
    <row r="9" spans="1:10" ht="24.75" customHeight="1">
      <c r="B9" s="14"/>
      <c r="C9" s="611" t="s">
        <v>48</v>
      </c>
      <c r="D9" s="611"/>
      <c r="E9" s="612" t="str">
        <f>①申込!O6</f>
        <v>090-4879-9235</v>
      </c>
      <c r="F9" s="612"/>
      <c r="G9" s="612"/>
      <c r="H9" s="612"/>
      <c r="I9" s="612"/>
      <c r="J9" s="16"/>
    </row>
    <row r="10" spans="1:10" ht="24.75" customHeight="1" thickBot="1">
      <c r="B10" s="5"/>
      <c r="C10" s="5"/>
      <c r="D10" s="30"/>
      <c r="F10" s="42" t="s">
        <v>66</v>
      </c>
    </row>
    <row r="11" spans="1:10" ht="24.75" customHeight="1">
      <c r="B11" s="23"/>
      <c r="C11" s="37" t="s">
        <v>964</v>
      </c>
      <c r="D11" s="33"/>
      <c r="E11" s="18"/>
      <c r="F11" s="198">
        <v>1</v>
      </c>
      <c r="G11" s="32" t="s">
        <v>46</v>
      </c>
      <c r="H11" s="82">
        <f>F11*1200</f>
        <v>1200</v>
      </c>
      <c r="I11" s="36" t="s">
        <v>44</v>
      </c>
    </row>
    <row r="12" spans="1:10" ht="24.75" customHeight="1">
      <c r="B12" s="23"/>
      <c r="C12" s="37" t="s">
        <v>965</v>
      </c>
      <c r="D12" s="33"/>
      <c r="E12" s="18"/>
      <c r="F12" s="199">
        <v>2</v>
      </c>
      <c r="G12" s="32" t="s">
        <v>46</v>
      </c>
      <c r="H12" s="82">
        <f>F12*600</f>
        <v>1200</v>
      </c>
      <c r="I12" s="36" t="s">
        <v>44</v>
      </c>
    </row>
    <row r="13" spans="1:10" ht="24.75" customHeight="1" thickBot="1">
      <c r="B13" s="23"/>
      <c r="C13" s="38" t="s">
        <v>1024</v>
      </c>
      <c r="D13" s="34"/>
      <c r="E13" s="35"/>
      <c r="F13" s="200">
        <v>3</v>
      </c>
      <c r="G13" s="39" t="s">
        <v>46</v>
      </c>
      <c r="H13" s="83">
        <f>F13*1400</f>
        <v>4200</v>
      </c>
      <c r="I13" s="7" t="s">
        <v>44</v>
      </c>
    </row>
    <row r="14" spans="1:10" ht="24.75" customHeight="1" thickTop="1">
      <c r="B14" s="23"/>
      <c r="C14" s="613" t="s">
        <v>45</v>
      </c>
      <c r="D14" s="614"/>
      <c r="E14" s="614"/>
      <c r="F14" s="614"/>
      <c r="G14" s="615"/>
      <c r="H14" s="84">
        <f>SUM(H11:H13)</f>
        <v>6600</v>
      </c>
      <c r="I14" s="8" t="s">
        <v>44</v>
      </c>
    </row>
    <row r="15" spans="1:10" ht="36.75" customHeight="1">
      <c r="B15" s="23"/>
      <c r="C15" s="622"/>
      <c r="D15" s="622"/>
      <c r="E15" s="622"/>
      <c r="F15" s="622"/>
      <c r="G15" s="622"/>
      <c r="H15" s="622"/>
      <c r="I15" s="622"/>
    </row>
    <row r="16" spans="1:10" ht="25.5" customHeight="1">
      <c r="A16" s="86"/>
      <c r="C16" s="621" t="s">
        <v>986</v>
      </c>
      <c r="D16" s="621"/>
      <c r="E16" s="621"/>
      <c r="F16" s="621"/>
      <c r="G16" s="621"/>
      <c r="H16" s="621"/>
      <c r="I16" s="621"/>
    </row>
    <row r="17" spans="1:11" ht="6" customHeight="1">
      <c r="A17" s="86"/>
      <c r="C17" s="88"/>
      <c r="D17" s="29"/>
      <c r="E17" s="29"/>
      <c r="F17" s="29"/>
      <c r="G17" s="29"/>
      <c r="H17" s="29"/>
    </row>
    <row r="18" spans="1:11" ht="6" customHeight="1">
      <c r="A18" s="86"/>
      <c r="C18" s="87"/>
      <c r="D18" s="29"/>
      <c r="E18" s="29"/>
      <c r="F18" s="29"/>
      <c r="G18" s="29"/>
      <c r="H18" s="29"/>
    </row>
    <row r="19" spans="1:11" ht="18.600000000000001" customHeight="1">
      <c r="B19" s="12" t="s">
        <v>50</v>
      </c>
    </row>
    <row r="20" spans="1:11" ht="18.600000000000001" customHeight="1">
      <c r="B20" s="28" t="s">
        <v>51</v>
      </c>
      <c r="C20" s="12"/>
      <c r="D20" s="10"/>
      <c r="E20" s="10"/>
      <c r="F20" s="10"/>
      <c r="G20" s="10"/>
      <c r="H20" s="10"/>
      <c r="I20" s="10"/>
      <c r="J20" s="10"/>
      <c r="K20" s="10"/>
    </row>
    <row r="21" spans="1:11" ht="18.600000000000001" customHeight="1">
      <c r="B21" s="13" t="s">
        <v>1027</v>
      </c>
      <c r="C21" s="13"/>
    </row>
    <row r="22" spans="1:11" ht="18.600000000000001" customHeight="1">
      <c r="B22" s="13" t="s">
        <v>52</v>
      </c>
      <c r="C22" s="13"/>
    </row>
    <row r="23" spans="1:11" ht="18.600000000000001" customHeight="1">
      <c r="C23" s="11"/>
      <c r="E23" s="9"/>
    </row>
    <row r="24" spans="1:11" ht="18.600000000000001" customHeight="1">
      <c r="B24" s="90"/>
      <c r="C24" s="91" t="s">
        <v>1182</v>
      </c>
    </row>
    <row r="25" spans="1:11" ht="18.600000000000001" customHeight="1">
      <c r="C25" s="3" t="s">
        <v>987</v>
      </c>
    </row>
    <row r="26" spans="1:11" ht="18.600000000000001" customHeight="1">
      <c r="A26" s="23"/>
      <c r="B26" s="23"/>
      <c r="C26" s="46"/>
      <c r="D26" s="6"/>
      <c r="E26" s="6"/>
      <c r="F26" s="6"/>
      <c r="G26" s="6"/>
      <c r="H26" s="6"/>
      <c r="I26" s="19"/>
      <c r="J26" s="23"/>
    </row>
    <row r="27" spans="1:11" ht="18.600000000000001" customHeight="1">
      <c r="A27" s="23"/>
      <c r="B27" s="23"/>
      <c r="C27" s="72"/>
      <c r="D27" s="73" t="s">
        <v>1183</v>
      </c>
      <c r="E27" s="73"/>
      <c r="F27" s="73"/>
      <c r="G27" s="73"/>
      <c r="H27" s="73"/>
      <c r="I27" s="47"/>
      <c r="J27" s="23"/>
    </row>
    <row r="28" spans="1:11" ht="18.600000000000001" customHeight="1">
      <c r="A28" s="23"/>
      <c r="B28" s="23"/>
      <c r="C28" s="72"/>
      <c r="D28" s="620" t="s">
        <v>1184</v>
      </c>
      <c r="E28" s="620"/>
      <c r="F28" s="620"/>
      <c r="G28" s="620"/>
      <c r="H28" s="620"/>
      <c r="I28" s="24"/>
      <c r="J28" s="23"/>
    </row>
    <row r="29" spans="1:11" ht="18.600000000000001" customHeight="1">
      <c r="A29" s="23"/>
      <c r="B29" s="23"/>
      <c r="C29" s="72"/>
      <c r="D29" s="620" t="s">
        <v>1185</v>
      </c>
      <c r="E29" s="620"/>
      <c r="F29" s="620"/>
      <c r="G29" s="620"/>
      <c r="H29" s="620"/>
      <c r="I29" s="24"/>
      <c r="J29" s="23"/>
    </row>
    <row r="30" spans="1:11" ht="18.600000000000001" customHeight="1">
      <c r="A30" s="23"/>
      <c r="B30" s="23"/>
      <c r="C30" s="74"/>
      <c r="D30" s="75"/>
      <c r="E30" s="75"/>
      <c r="F30" s="75"/>
      <c r="G30" s="75"/>
      <c r="H30" s="76"/>
      <c r="I30" s="22"/>
      <c r="J30" s="23"/>
    </row>
    <row r="31" spans="1:11" ht="18.600000000000001" customHeight="1">
      <c r="A31" s="23"/>
      <c r="B31" s="23"/>
      <c r="C31" s="23"/>
      <c r="D31" s="23"/>
      <c r="E31" s="23"/>
      <c r="F31" s="23"/>
      <c r="G31" s="23"/>
      <c r="H31" s="23"/>
      <c r="I31" s="23"/>
      <c r="J31" s="23"/>
    </row>
    <row r="32" spans="1:11" ht="25.5" customHeight="1">
      <c r="B32" s="40" t="s">
        <v>65</v>
      </c>
      <c r="C32" s="41"/>
      <c r="D32" s="21"/>
      <c r="E32" s="21"/>
      <c r="F32" s="21"/>
      <c r="G32" s="21"/>
      <c r="H32" s="21"/>
      <c r="I32" s="21"/>
      <c r="J32" s="21"/>
    </row>
    <row r="33" spans="2:10" ht="12" customHeight="1">
      <c r="B33" s="25"/>
      <c r="C33" s="26"/>
      <c r="D33" s="6"/>
      <c r="E33" s="6"/>
      <c r="F33" s="6"/>
      <c r="G33" s="6"/>
      <c r="H33" s="6"/>
      <c r="I33" s="6"/>
      <c r="J33" s="19"/>
    </row>
    <row r="34" spans="2:10" ht="30" customHeight="1">
      <c r="B34" s="27"/>
      <c r="C34" s="43" t="s">
        <v>53</v>
      </c>
      <c r="D34" s="201"/>
      <c r="E34" s="119"/>
      <c r="F34" s="119"/>
      <c r="G34" s="119"/>
      <c r="H34" s="119"/>
      <c r="I34" s="30"/>
      <c r="J34" s="24"/>
    </row>
    <row r="35" spans="2:10" ht="30" customHeight="1">
      <c r="B35" s="27"/>
      <c r="C35" s="45" t="s">
        <v>67</v>
      </c>
      <c r="D35" s="616"/>
      <c r="E35" s="616"/>
      <c r="F35" s="616"/>
      <c r="G35" s="616"/>
      <c r="H35" s="616"/>
      <c r="I35" s="31"/>
      <c r="J35" s="24"/>
    </row>
    <row r="36" spans="2:10" ht="30" customHeight="1">
      <c r="B36" s="27"/>
      <c r="C36" s="44"/>
      <c r="D36" s="617"/>
      <c r="E36" s="617"/>
      <c r="F36" s="617"/>
      <c r="G36" s="617"/>
      <c r="H36" s="617"/>
      <c r="I36" s="31"/>
      <c r="J36" s="24"/>
    </row>
    <row r="37" spans="2:10" ht="30" customHeight="1">
      <c r="B37" s="27"/>
      <c r="C37" s="45" t="s">
        <v>68</v>
      </c>
      <c r="D37" s="610" t="str">
        <f>E8</f>
        <v>北村　裕美　　寺林　恵子</v>
      </c>
      <c r="E37" s="610"/>
      <c r="F37" s="610"/>
      <c r="G37" s="610"/>
      <c r="H37" s="6" t="s">
        <v>49</v>
      </c>
      <c r="I37" s="23"/>
      <c r="J37" s="24"/>
    </row>
    <row r="38" spans="2:10" ht="12" customHeight="1">
      <c r="B38" s="20"/>
      <c r="C38" s="21"/>
      <c r="D38" s="21"/>
      <c r="E38" s="21"/>
      <c r="F38" s="21"/>
      <c r="G38" s="21"/>
      <c r="H38" s="21"/>
      <c r="I38" s="21"/>
      <c r="J38" s="22"/>
    </row>
  </sheetData>
  <sheetProtection selectLockedCells="1"/>
  <mergeCells count="20">
    <mergeCell ref="D37:G37"/>
    <mergeCell ref="C8:D8"/>
    <mergeCell ref="C9:D9"/>
    <mergeCell ref="E9:I9"/>
    <mergeCell ref="C14:G14"/>
    <mergeCell ref="D35:H35"/>
    <mergeCell ref="D36:H36"/>
    <mergeCell ref="E8:H8"/>
    <mergeCell ref="D28:H28"/>
    <mergeCell ref="C16:I16"/>
    <mergeCell ref="C15:I15"/>
    <mergeCell ref="D29:H29"/>
    <mergeCell ref="B6:D6"/>
    <mergeCell ref="B2:J2"/>
    <mergeCell ref="B1:J1"/>
    <mergeCell ref="E4:J4"/>
    <mergeCell ref="E5:J5"/>
    <mergeCell ref="B4:D4"/>
    <mergeCell ref="B5:D5"/>
    <mergeCell ref="E6:J6"/>
  </mergeCells>
  <phoneticPr fontId="2"/>
  <printOptions horizontalCentered="1"/>
  <pageMargins left="0.78740157480314965" right="0.78740157480314965" top="0.78740157480314965" bottom="0.59055118110236227" header="0.51181102362204722" footer="0.51181102362204722"/>
  <pageSetup paperSize="9" scale="96"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59999389629810485"/>
  </sheetPr>
  <dimension ref="A1:CP706"/>
  <sheetViews>
    <sheetView showGridLines="0" zoomScaleNormal="100" workbookViewId="0">
      <selection activeCell="AH36" sqref="AH35:AH36"/>
    </sheetView>
  </sheetViews>
  <sheetFormatPr defaultColWidth="8.875" defaultRowHeight="12"/>
  <cols>
    <col min="1" max="1" width="0.875" style="173" customWidth="1"/>
    <col min="2" max="2" width="2.875" style="50" customWidth="1"/>
    <col min="3" max="3" width="4.25" style="50" customWidth="1"/>
    <col min="4" max="4" width="9.25" style="53" customWidth="1"/>
    <col min="5" max="5" width="6.125" style="53" hidden="1" customWidth="1"/>
    <col min="6" max="6" width="6.125" style="50" hidden="1" customWidth="1"/>
    <col min="7" max="7" width="5" style="50" customWidth="1"/>
    <col min="8" max="10" width="1.875" style="50" customWidth="1"/>
    <col min="11" max="11" width="1.875" style="53" customWidth="1"/>
    <col min="12" max="12" width="1.875" style="54" customWidth="1"/>
    <col min="13" max="13" width="1.875" style="55" hidden="1" customWidth="1"/>
    <col min="14" max="16" width="1.875" style="50" customWidth="1"/>
    <col min="17" max="20" width="1.875" style="53" customWidth="1"/>
    <col min="21" max="22" width="1.875" style="50" customWidth="1"/>
    <col min="23" max="23" width="1.875" style="53" customWidth="1"/>
    <col min="24" max="25" width="1.875" style="50" customWidth="1"/>
    <col min="26" max="26" width="1.875" style="53" customWidth="1"/>
    <col min="27" max="27" width="2.375" style="173" bestFit="1" customWidth="1"/>
    <col min="28" max="28" width="5.25" style="173" customWidth="1"/>
    <col min="29" max="29" width="6.375" style="173" hidden="1" customWidth="1"/>
    <col min="30" max="30" width="8.75" style="175" customWidth="1"/>
    <col min="31" max="31" width="12.25" style="175" hidden="1" customWidth="1"/>
    <col min="32" max="40" width="2.25" style="175" customWidth="1"/>
    <col min="41" max="41" width="3.5" style="175" customWidth="1"/>
    <col min="42" max="44" width="4.75" style="175" hidden="1" customWidth="1"/>
    <col min="45" max="48" width="5.125" style="175" hidden="1" customWidth="1"/>
    <col min="49" max="52" width="4.75" style="175" hidden="1" customWidth="1"/>
    <col min="53" max="53" width="4.75" style="175" customWidth="1"/>
    <col min="54" max="54" width="1.625" style="175" customWidth="1"/>
    <col min="55" max="55" width="3.75" style="175" customWidth="1"/>
    <col min="56" max="56" width="2.125" style="175" hidden="1" customWidth="1"/>
    <col min="57" max="66" width="2.125" style="175" customWidth="1"/>
    <col min="67" max="67" width="1.625" style="175" customWidth="1"/>
    <col min="68" max="68" width="4.625" style="175" customWidth="1"/>
    <col min="69" max="70" width="2" style="175" customWidth="1"/>
    <col min="71" max="71" width="2.25" style="175" customWidth="1"/>
    <col min="72" max="72" width="2.25" style="175" hidden="1" customWidth="1"/>
    <col min="73" max="73" width="2.25" style="175" customWidth="1"/>
    <col min="74" max="74" width="3" style="175" customWidth="1"/>
    <col min="75" max="75" width="75.375" style="53" customWidth="1"/>
    <col min="76" max="76" width="22" style="53" customWidth="1"/>
    <col min="77" max="77" width="4.875" style="53" customWidth="1"/>
    <col min="78" max="78" width="5.5" style="53" bestFit="1" customWidth="1"/>
    <col min="79" max="79" width="1.875" style="53" customWidth="1"/>
    <col min="80" max="80" width="9.125" style="53" bestFit="1" customWidth="1"/>
    <col min="81" max="81" width="4.875" style="53" customWidth="1"/>
    <col min="82" max="82" width="1.875" style="53" customWidth="1"/>
    <col min="83" max="83" width="7" style="53" bestFit="1" customWidth="1"/>
    <col min="84" max="84" width="1.875" style="53" customWidth="1"/>
    <col min="85" max="85" width="5.25" style="53" bestFit="1" customWidth="1"/>
    <col min="86" max="86" width="8.75" style="53" bestFit="1" customWidth="1"/>
    <col min="87" max="87" width="5.25" style="53" bestFit="1" customWidth="1"/>
    <col min="88" max="88" width="10" style="53" customWidth="1"/>
    <col min="89" max="89" width="9" style="53" bestFit="1" customWidth="1"/>
    <col min="90" max="90" width="13.625" style="53" customWidth="1"/>
    <col min="91" max="91" width="4.875" style="53" customWidth="1"/>
    <col min="92" max="92" width="8.875" style="53"/>
    <col min="93" max="93" width="3.5" style="53" customWidth="1"/>
    <col min="94" max="94" width="5" style="53" customWidth="1"/>
    <col min="95" max="16384" width="8.875" style="53"/>
  </cols>
  <sheetData>
    <row r="1" spans="1:94" ht="18.75">
      <c r="B1" s="114" t="s">
        <v>963</v>
      </c>
      <c r="AA1" s="174" t="s">
        <v>999</v>
      </c>
      <c r="BC1" s="174" t="s">
        <v>1000</v>
      </c>
      <c r="BP1" s="174" t="s">
        <v>1001</v>
      </c>
      <c r="BQ1" s="174"/>
    </row>
    <row r="2" spans="1:94" s="48" customFormat="1" ht="12" customHeight="1">
      <c r="A2" s="113"/>
      <c r="B2" s="647" t="s">
        <v>71</v>
      </c>
      <c r="C2" s="640" t="s">
        <v>960</v>
      </c>
      <c r="D2" s="637" t="s">
        <v>69</v>
      </c>
      <c r="E2" s="642"/>
      <c r="F2" s="639" t="s">
        <v>72</v>
      </c>
      <c r="G2" s="639" t="s">
        <v>70</v>
      </c>
      <c r="H2" s="639" t="s">
        <v>73</v>
      </c>
      <c r="I2" s="640" t="s">
        <v>958</v>
      </c>
      <c r="J2" s="640" t="s">
        <v>957</v>
      </c>
      <c r="K2" s="647" t="s">
        <v>74</v>
      </c>
      <c r="L2" s="649" t="s">
        <v>75</v>
      </c>
      <c r="M2" s="642"/>
      <c r="N2" s="645" t="s">
        <v>961</v>
      </c>
      <c r="O2" s="637" t="s">
        <v>76</v>
      </c>
      <c r="P2" s="645" t="s">
        <v>959</v>
      </c>
      <c r="Q2" s="633" t="s">
        <v>962</v>
      </c>
      <c r="R2" s="635" t="s">
        <v>199</v>
      </c>
      <c r="S2" s="637" t="s">
        <v>77</v>
      </c>
      <c r="T2" s="645" t="s">
        <v>959</v>
      </c>
      <c r="U2" s="633" t="s">
        <v>962</v>
      </c>
      <c r="V2" s="635" t="s">
        <v>199</v>
      </c>
      <c r="W2" s="637" t="s">
        <v>78</v>
      </c>
      <c r="X2" s="645" t="s">
        <v>959</v>
      </c>
      <c r="Y2" s="633" t="s">
        <v>962</v>
      </c>
      <c r="Z2" s="112" t="s">
        <v>1198</v>
      </c>
      <c r="AA2" s="626" t="s">
        <v>40</v>
      </c>
      <c r="AB2" s="628" t="s">
        <v>1</v>
      </c>
      <c r="AC2" s="625" t="s">
        <v>31</v>
      </c>
      <c r="AD2" s="625" t="s">
        <v>931</v>
      </c>
      <c r="AE2" s="625" t="s">
        <v>898</v>
      </c>
      <c r="AF2" s="625" t="s">
        <v>899</v>
      </c>
      <c r="AG2" s="625" t="s">
        <v>63</v>
      </c>
      <c r="AH2" s="625"/>
      <c r="AI2" s="625"/>
      <c r="AJ2" s="625"/>
      <c r="AK2" s="625" t="s">
        <v>64</v>
      </c>
      <c r="AL2" s="625"/>
      <c r="AM2" s="625"/>
      <c r="AN2" s="625"/>
      <c r="AO2" s="176" t="s">
        <v>28</v>
      </c>
      <c r="AP2" s="628" t="s">
        <v>26</v>
      </c>
      <c r="AQ2" s="631" t="s">
        <v>35</v>
      </c>
      <c r="AR2" s="176" t="s">
        <v>26</v>
      </c>
      <c r="AS2" s="628" t="s">
        <v>57</v>
      </c>
      <c r="AT2" s="628"/>
      <c r="AU2" s="628"/>
      <c r="AV2" s="628"/>
      <c r="AW2" s="628" t="s">
        <v>61</v>
      </c>
      <c r="AX2" s="628"/>
      <c r="AY2" s="628" t="s">
        <v>62</v>
      </c>
      <c r="AZ2" s="628"/>
      <c r="BA2" s="623" t="s">
        <v>966</v>
      </c>
      <c r="BB2" s="177"/>
      <c r="BC2" s="657" t="s">
        <v>973</v>
      </c>
      <c r="BD2" s="657" t="s">
        <v>974</v>
      </c>
      <c r="BE2" s="657" t="s">
        <v>984</v>
      </c>
      <c r="BF2" s="657" t="s">
        <v>975</v>
      </c>
      <c r="BG2" s="657" t="s">
        <v>976</v>
      </c>
      <c r="BH2" s="657" t="s">
        <v>977</v>
      </c>
      <c r="BI2" s="657" t="s">
        <v>978</v>
      </c>
      <c r="BJ2" s="657" t="s">
        <v>979</v>
      </c>
      <c r="BK2" s="657" t="s">
        <v>980</v>
      </c>
      <c r="BL2" s="657" t="s">
        <v>981</v>
      </c>
      <c r="BM2" s="657" t="s">
        <v>982</v>
      </c>
      <c r="BN2" s="657" t="s">
        <v>979</v>
      </c>
      <c r="BO2" s="177"/>
      <c r="BP2" s="659" t="s">
        <v>967</v>
      </c>
      <c r="BQ2" s="655" t="s">
        <v>935</v>
      </c>
      <c r="BR2" s="655" t="s">
        <v>968</v>
      </c>
      <c r="BS2" s="655" t="s">
        <v>969</v>
      </c>
      <c r="BT2" s="653" t="s">
        <v>970</v>
      </c>
      <c r="BU2" s="653" t="s">
        <v>971</v>
      </c>
      <c r="BV2" s="651" t="s">
        <v>972</v>
      </c>
      <c r="BW2" s="113"/>
    </row>
    <row r="3" spans="1:94" s="49" customFormat="1" ht="12" customHeight="1" thickBot="1">
      <c r="A3" s="177"/>
      <c r="B3" s="661"/>
      <c r="C3" s="641"/>
      <c r="D3" s="638"/>
      <c r="E3" s="643"/>
      <c r="F3" s="644"/>
      <c r="G3" s="644"/>
      <c r="H3" s="644"/>
      <c r="I3" s="641"/>
      <c r="J3" s="641"/>
      <c r="K3" s="648"/>
      <c r="L3" s="650"/>
      <c r="M3" s="643"/>
      <c r="N3" s="646"/>
      <c r="O3" s="638"/>
      <c r="P3" s="646"/>
      <c r="Q3" s="634"/>
      <c r="R3" s="636"/>
      <c r="S3" s="638"/>
      <c r="T3" s="646"/>
      <c r="U3" s="634"/>
      <c r="V3" s="636"/>
      <c r="W3" s="638"/>
      <c r="X3" s="646"/>
      <c r="Y3" s="634"/>
      <c r="Z3" s="112" t="s">
        <v>1199</v>
      </c>
      <c r="AA3" s="627"/>
      <c r="AB3" s="629"/>
      <c r="AC3" s="630"/>
      <c r="AD3" s="630"/>
      <c r="AE3" s="630"/>
      <c r="AF3" s="630"/>
      <c r="AG3" s="427" t="s">
        <v>36</v>
      </c>
      <c r="AH3" s="427" t="s">
        <v>37</v>
      </c>
      <c r="AI3" s="427" t="s">
        <v>38</v>
      </c>
      <c r="AJ3" s="427" t="s">
        <v>39</v>
      </c>
      <c r="AK3" s="427" t="s">
        <v>36</v>
      </c>
      <c r="AL3" s="427" t="s">
        <v>37</v>
      </c>
      <c r="AM3" s="427" t="s">
        <v>38</v>
      </c>
      <c r="AN3" s="427" t="s">
        <v>39</v>
      </c>
      <c r="AO3" s="428" t="s">
        <v>27</v>
      </c>
      <c r="AP3" s="629"/>
      <c r="AQ3" s="632"/>
      <c r="AR3" s="428" t="s">
        <v>28</v>
      </c>
      <c r="AS3" s="428" t="s">
        <v>54</v>
      </c>
      <c r="AT3" s="428" t="s">
        <v>55</v>
      </c>
      <c r="AU3" s="428" t="s">
        <v>56</v>
      </c>
      <c r="AV3" s="428" t="s">
        <v>58</v>
      </c>
      <c r="AW3" s="428" t="s">
        <v>59</v>
      </c>
      <c r="AX3" s="428" t="s">
        <v>60</v>
      </c>
      <c r="AY3" s="428" t="s">
        <v>59</v>
      </c>
      <c r="AZ3" s="428" t="s">
        <v>60</v>
      </c>
      <c r="BA3" s="624"/>
      <c r="BB3" s="178"/>
      <c r="BC3" s="658"/>
      <c r="BD3" s="658"/>
      <c r="BE3" s="658"/>
      <c r="BF3" s="658"/>
      <c r="BG3" s="658"/>
      <c r="BH3" s="658"/>
      <c r="BI3" s="658"/>
      <c r="BJ3" s="658"/>
      <c r="BK3" s="658"/>
      <c r="BL3" s="658"/>
      <c r="BM3" s="658"/>
      <c r="BN3" s="658"/>
      <c r="BO3" s="178"/>
      <c r="BP3" s="660"/>
      <c r="BQ3" s="656"/>
      <c r="BR3" s="656"/>
      <c r="BS3" s="656"/>
      <c r="BT3" s="654"/>
      <c r="BU3" s="654"/>
      <c r="BV3" s="652"/>
      <c r="BW3" s="111"/>
      <c r="BX3" s="105" t="s">
        <v>80</v>
      </c>
      <c r="BY3" s="105" t="s">
        <v>897</v>
      </c>
      <c r="BZ3" s="105" t="s">
        <v>81</v>
      </c>
      <c r="CA3" s="99"/>
      <c r="CB3" s="103" t="s">
        <v>82</v>
      </c>
      <c r="CC3" s="103" t="s">
        <v>79</v>
      </c>
      <c r="CD3" s="100"/>
      <c r="CE3" s="100" t="s">
        <v>34</v>
      </c>
      <c r="CF3" s="100"/>
      <c r="CG3" s="100" t="s">
        <v>74</v>
      </c>
      <c r="CH3" s="97"/>
      <c r="CI3" s="98" t="s">
        <v>934</v>
      </c>
      <c r="CJ3" s="98" t="s">
        <v>914</v>
      </c>
      <c r="CK3" s="98" t="s">
        <v>1</v>
      </c>
      <c r="CL3" s="98" t="s">
        <v>1029</v>
      </c>
      <c r="CM3" s="98" t="s">
        <v>1030</v>
      </c>
      <c r="CN3" s="97"/>
      <c r="CO3" s="101" t="s">
        <v>83</v>
      </c>
      <c r="CP3" s="101" t="s">
        <v>79</v>
      </c>
    </row>
    <row r="4" spans="1:94" s="49" customFormat="1" ht="14.25" thickTop="1">
      <c r="A4" s="177"/>
      <c r="B4" s="423">
        <v>1</v>
      </c>
      <c r="C4" s="429">
        <f>IF(G4="","",VLOOKUP(D4,$CL$4:$CM$1001,2,0))</f>
        <v>370</v>
      </c>
      <c r="D4" s="430" t="str">
        <f>IF($G4="","",①申込!$B$4)</f>
        <v>旭川緑が丘</v>
      </c>
      <c r="E4" s="431"/>
      <c r="F4" s="430"/>
      <c r="G4" s="430" t="str">
        <f>IFERROR(VLOOKUP($B4,①申込!$A$11:$AD$115,3,0)&amp;" "&amp;VLOOKUP($B4,①申込!$A$11:$AD$115,4,0),"")</f>
        <v>北村 裕美</v>
      </c>
      <c r="H4" s="430" t="str">
        <f>IFERROR(VLOOKUP($B4,①申込!$A$11:$AD$115,5,0)&amp;" "&amp;VLOOKUP($B4,①申込!$A$11:$AD$115,6,0),"")</f>
        <v>ｷﾀﾑﾗ ﾋﾛﾐ</v>
      </c>
      <c r="I4" s="430" t="str">
        <f>IF(COUNTIF($O4:$Y4,"*男*")&lt;&gt;0,"男",IF(COUNTIF($O4:$Y4,"*女*")&lt;&gt;0,"女",""))</f>
        <v>男</v>
      </c>
      <c r="J4" s="432">
        <f>IF(I4="男",1,IF(I4="女",2,""))</f>
        <v>1</v>
      </c>
      <c r="K4" s="430" t="str">
        <f>IFERROR(VLOOKUP($B4,①申込!$A$11:$AD$115,7,0),"")</f>
        <v>J3</v>
      </c>
      <c r="L4" s="430">
        <f>IFERROR(VLOOKUP($B4,①申込!$A$11:$AD$115,8,0),"")</f>
        <v>2008</v>
      </c>
      <c r="M4" s="433"/>
      <c r="N4" s="434" t="str">
        <f>IF($G4="","",①申込!$E$6)</f>
        <v>旭川</v>
      </c>
      <c r="O4" s="430" t="str">
        <f>IFERROR(VLOOKUP($B4,①申込!$A$11:$AD$115,21,0),"")</f>
        <v>中学1年男子100m</v>
      </c>
      <c r="P4" s="434">
        <f>IF(O4="","",VLOOKUP(O4,全集約!$BX$4:$BY$44,2,0))</f>
        <v>1</v>
      </c>
      <c r="Q4" s="432" t="str">
        <f>IFERROR(VLOOKUP($B4,①申込!$A$11:$AD$115,11,0),"")</f>
        <v>11.12</v>
      </c>
      <c r="R4" s="432">
        <f>IFERROR(VLOOKUP($B4,①申込!$A$11:$AD$115,12,0),"")</f>
        <v>0.5</v>
      </c>
      <c r="S4" s="430" t="str">
        <f>IFERROR(VLOOKUP($B4,①申込!$A$11:$AD$115,22,0),"")</f>
        <v>中学男子砲丸投(5.000kg)</v>
      </c>
      <c r="T4" s="434">
        <f>IF(S4="","",VLOOKUP(S4,全集約!$BX$4:$BY$44,2,0))</f>
        <v>14</v>
      </c>
      <c r="U4" s="432" t="str">
        <f>IFERROR(VLOOKUP($B4,①申込!$A$11:$AD$115,15,0),"")</f>
        <v>3m34</v>
      </c>
      <c r="V4" s="432">
        <f>IFERROR(VLOOKUP($B4,①申込!$A$11:$AD$115,16,0),"")</f>
        <v>-2.1</v>
      </c>
      <c r="W4" s="430" t="str">
        <f>IFERROR(VLOOKUP($B4,①申込!$A$11:$AD$115,23,0),"")</f>
        <v>中学男子4X100mR</v>
      </c>
      <c r="X4" s="434">
        <f>IF(W4="","",VLOOKUP(W4,全集約!$BX$4:$BY$44,2,0))</f>
        <v>10</v>
      </c>
      <c r="Y4" s="435">
        <f>IF($X4=10,①申込!$G$47,IF($X4=32,①申込!$G$48,""))</f>
        <v>12.34</v>
      </c>
      <c r="Z4" s="435" t="str">
        <f>IFERROR(VLOOKUP($B4,①申込!$A$11:$AD$115,19,0),"")</f>
        <v>100mH</v>
      </c>
      <c r="AA4" s="436">
        <f>VLOOKUP(AB4,①申込!$AI$10:$AJ$30,2,0)</f>
        <v>7</v>
      </c>
      <c r="AB4" s="437" t="str">
        <f>①申込!$E$6</f>
        <v>旭川</v>
      </c>
      <c r="AC4" s="437" t="str">
        <f>①申込!$H$6</f>
        <v>旭川市</v>
      </c>
      <c r="AD4" s="438" t="str">
        <f>①申込!$B$4</f>
        <v>旭川緑が丘</v>
      </c>
      <c r="AE4" s="438" t="str">
        <f>①申込!$G$4</f>
        <v>ｱｻﾋｶﾜﾐﾄﾞﾘｶﾞｵｶ</v>
      </c>
      <c r="AF4" s="438" t="str">
        <f>①申込!$N$4</f>
        <v>北村　裕美　　寺林　恵子</v>
      </c>
      <c r="AG4" s="439">
        <f>①申込!$L$47</f>
        <v>5</v>
      </c>
      <c r="AH4" s="439">
        <f>①申込!$N$47</f>
        <v>6</v>
      </c>
      <c r="AI4" s="439">
        <f>①申込!$O$47</f>
        <v>5</v>
      </c>
      <c r="AJ4" s="439">
        <f>①申込!$P$47</f>
        <v>1</v>
      </c>
      <c r="AK4" s="439">
        <f>①申込!$L$48</f>
        <v>3</v>
      </c>
      <c r="AL4" s="439">
        <f>①申込!$N$48</f>
        <v>7</v>
      </c>
      <c r="AM4" s="439">
        <f>①申込!$O$48</f>
        <v>8</v>
      </c>
      <c r="AN4" s="439">
        <f>①申込!$P$48</f>
        <v>1</v>
      </c>
      <c r="AO4" s="440">
        <f>SUM(AG4:AI4,AK4:AM4)</f>
        <v>34</v>
      </c>
      <c r="AP4" s="440">
        <f>AR4-AQ4</f>
        <v>62000</v>
      </c>
      <c r="AQ4" s="440">
        <f>①申込!$O$46*AO4</f>
        <v>23800</v>
      </c>
      <c r="AR4" s="440">
        <f>①申込!$P$49</f>
        <v>85800</v>
      </c>
      <c r="AS4" s="441">
        <f>③プロ等申込!F11</f>
        <v>1</v>
      </c>
      <c r="AT4" s="441">
        <f>③プロ等申込!F12</f>
        <v>2</v>
      </c>
      <c r="AU4" s="441">
        <f>③プロ等申込!F13</f>
        <v>3</v>
      </c>
      <c r="AV4" s="442">
        <f>③プロ等申込!H14</f>
        <v>6600</v>
      </c>
      <c r="AW4" s="441"/>
      <c r="AX4" s="441"/>
      <c r="AY4" s="441"/>
      <c r="AZ4" s="441"/>
      <c r="BA4" s="436" t="str">
        <f>①申込!O6</f>
        <v>090-4879-9235</v>
      </c>
      <c r="BB4" s="443"/>
      <c r="BC4" s="437" t="str">
        <f>IF(②四種!$B$15="","無",②四種!$B$15)</f>
        <v>無</v>
      </c>
      <c r="BD4" s="437" t="str">
        <f>IF($BC4="無","",②四種!$D$15)</f>
        <v/>
      </c>
      <c r="BE4" s="437" t="str">
        <f>IF($BC4="無","",②四種!$G$15)</f>
        <v/>
      </c>
      <c r="BF4" s="437" t="str">
        <f>IF($BC4="無","",②四種!$H$15)</f>
        <v/>
      </c>
      <c r="BG4" s="437" t="str">
        <f>IF($BC4="無","",②四種!$L$15)</f>
        <v/>
      </c>
      <c r="BH4" s="444" t="str">
        <f>IF($BC4="無","",②四種!$K$17)</f>
        <v/>
      </c>
      <c r="BI4" s="445" t="str">
        <f>IF($BC4="無","",②四種!$C$17)</f>
        <v/>
      </c>
      <c r="BJ4" s="446" t="str">
        <f>IF($BC4="無","",②四種!$D$17)</f>
        <v/>
      </c>
      <c r="BK4" s="446" t="str">
        <f>IF($BC4="無","",②四種!$E$17)</f>
        <v/>
      </c>
      <c r="BL4" s="446" t="str">
        <f>IF($BC4="無","",②四種!$G$17)</f>
        <v/>
      </c>
      <c r="BM4" s="445" t="str">
        <f>IF($BC4="無","",②四種!$I$17)</f>
        <v/>
      </c>
      <c r="BN4" s="444"/>
      <c r="BO4" s="443"/>
      <c r="BP4" s="447" t="str">
        <f>IF(①申込!C52="","無",①申込!C52)</f>
        <v>北村　裕美</v>
      </c>
      <c r="BQ4" s="447" t="str">
        <f>IF($BP4="無","",①申込!$B$4)</f>
        <v>旭川緑が丘</v>
      </c>
      <c r="BR4" s="448" t="str">
        <f>IF($BP4="無","",①申込!E52)</f>
        <v>一任</v>
      </c>
      <c r="BS4" s="448" t="str">
        <f>IF($BP4="無","",①申込!G52)</f>
        <v>アナウンサー</v>
      </c>
      <c r="BT4" s="448" t="str">
        <f>IF($BP4="無","","-")</f>
        <v>-</v>
      </c>
      <c r="BU4" s="447" t="str">
        <f>IF($BP4="無","",①申込!J52)</f>
        <v>S</v>
      </c>
      <c r="BV4" s="449" t="str">
        <f>IF($BP4="無","",①申込!K52)</f>
        <v>両日</v>
      </c>
      <c r="BW4" s="111"/>
      <c r="BX4" s="102"/>
      <c r="BY4" s="102"/>
      <c r="BZ4" s="102"/>
      <c r="CB4" s="110"/>
      <c r="CC4" s="110"/>
      <c r="CE4" s="102"/>
      <c r="CG4" s="102"/>
      <c r="CI4" s="94"/>
      <c r="CJ4" s="94"/>
      <c r="CK4" s="94"/>
      <c r="CL4" s="94"/>
      <c r="CM4" s="94"/>
      <c r="CO4" s="102"/>
      <c r="CP4" s="102"/>
    </row>
    <row r="5" spans="1:94" s="49" customFormat="1" ht="13.5">
      <c r="A5" s="177"/>
      <c r="B5" s="424">
        <v>2</v>
      </c>
      <c r="C5" s="450">
        <f t="shared" ref="C5:C42" si="0">IF(G5="","",VLOOKUP(D5,$CL$4:$CM$1001,2,0))</f>
        <v>370</v>
      </c>
      <c r="D5" s="185" t="str">
        <f>IF($G5="","",①申込!$B$4)</f>
        <v>旭川緑が丘</v>
      </c>
      <c r="E5" s="186"/>
      <c r="F5" s="185"/>
      <c r="G5" s="185" t="str">
        <f>IFERROR(VLOOKUP($B5,①申込!$A$11:$AD$115,3,0)&amp;" "&amp;VLOOKUP($B5,①申込!$A$11:$AD$115,4,0),"")</f>
        <v xml:space="preserve">北村 </v>
      </c>
      <c r="H5" s="185" t="str">
        <f>IFERROR(VLOOKUP($B5,①申込!$A$11:$AD$115,5,0)&amp;" "&amp;VLOOKUP($B5,①申込!$A$11:$AD$115,6,0),"")</f>
        <v xml:space="preserve"> </v>
      </c>
      <c r="I5" s="185" t="str">
        <f t="shared" ref="I5:I54" si="1">IF(COUNTIF($O5:$Y5,"*男*")&lt;&gt;0,"男",IF(COUNTIF($O5:$Y5,"*女*")&lt;&gt;0,"女",""))</f>
        <v>男</v>
      </c>
      <c r="J5" s="187">
        <f t="shared" ref="J5:J54" si="2">IF(I5="男",1,IF(I5="女",2,""))</f>
        <v>1</v>
      </c>
      <c r="K5" s="185">
        <f>IFERROR(VLOOKUP($B5,①申込!$A$11:$AD$115,7,0),"")</f>
        <v>2</v>
      </c>
      <c r="L5" s="185">
        <f>IFERROR(VLOOKUP($B5,①申込!$A$11:$AD$115,8,0),"")</f>
        <v>2008</v>
      </c>
      <c r="M5" s="188"/>
      <c r="N5" s="189" t="str">
        <f>IF($G5="","",①申込!$E$6)</f>
        <v>旭川</v>
      </c>
      <c r="O5" s="185" t="str">
        <f>IFERROR(VLOOKUP($B5,①申込!$A$11:$AD$115,21,0),"")</f>
        <v>中学1年男子100m</v>
      </c>
      <c r="P5" s="189">
        <f>IF(O5="","",VLOOKUP(O5,全集約!$BX$4:$BY$44,2,0))</f>
        <v>1</v>
      </c>
      <c r="Q5" s="187" t="str">
        <f>IFERROR(VLOOKUP($B5,①申込!$A$11:$AD$115,11,0),"")</f>
        <v>2.14.81</v>
      </c>
      <c r="R5" s="187">
        <f>IFERROR(VLOOKUP($B5,①申込!$A$11:$AD$115,12,0),"")</f>
        <v>0</v>
      </c>
      <c r="S5" s="185" t="str">
        <f>IFERROR(VLOOKUP($B5,①申込!$A$11:$AD$115,22,0),"")</f>
        <v/>
      </c>
      <c r="T5" s="189" t="str">
        <f>IF(S5="","",VLOOKUP(S5,全集約!$BX$4:$BY$44,2,0))</f>
        <v/>
      </c>
      <c r="U5" s="187">
        <f>IFERROR(VLOOKUP($B5,①申込!$A$11:$AD$115,15,0),"")</f>
        <v>0</v>
      </c>
      <c r="V5" s="187">
        <f>IFERROR(VLOOKUP($B5,①申込!$A$11:$AD$115,16,0),"")</f>
        <v>0</v>
      </c>
      <c r="W5" s="185" t="str">
        <f>IFERROR(VLOOKUP($B5,①申込!$A$11:$AD$115,23,0),"")</f>
        <v/>
      </c>
      <c r="X5" s="189" t="str">
        <f>IF(W5="","",VLOOKUP(W5,全集約!$BX$4:$BY$44,2,0))</f>
        <v/>
      </c>
      <c r="Y5" s="190" t="str">
        <f>IF($X5=10,①申込!$G$47,IF($X5=32,①申込!$G$48,""))</f>
        <v/>
      </c>
      <c r="Z5" s="190" t="str">
        <f>IFERROR(VLOOKUP($B5,①申込!$A$11:$AD$115,19,0),"")</f>
        <v>110mH</v>
      </c>
      <c r="AA5" s="115"/>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7"/>
      <c r="BB5" s="192"/>
      <c r="BC5" s="179" t="str">
        <f>IF(②四種!$B$23="","無",②四種!$B$23)</f>
        <v>無</v>
      </c>
      <c r="BD5" s="179" t="str">
        <f>IF($BC5="無","",②四種!$D$23)</f>
        <v/>
      </c>
      <c r="BE5" s="179" t="str">
        <f>IF($BC5="無","",②四種!$G$23)</f>
        <v/>
      </c>
      <c r="BF5" s="179" t="str">
        <f>IF($BC5="無","",②四種!$H$23)</f>
        <v/>
      </c>
      <c r="BG5" s="179" t="str">
        <f>IF($BC5="無","",②四種!$L$23)</f>
        <v/>
      </c>
      <c r="BH5" s="180" t="str">
        <f>IF($BC5="無","",②四種!$K$25)</f>
        <v/>
      </c>
      <c r="BI5" s="181" t="str">
        <f>IF($BC5="無","",②四種!$C$25)</f>
        <v/>
      </c>
      <c r="BJ5" s="182" t="str">
        <f>IF($BC5="無","",②四種!$D$25)</f>
        <v/>
      </c>
      <c r="BK5" s="182" t="str">
        <f>IF($BC5="無","",②四種!$E$25)</f>
        <v/>
      </c>
      <c r="BL5" s="182" t="str">
        <f>IF($BC5="無","",②四種!$G$25)</f>
        <v/>
      </c>
      <c r="BM5" s="181" t="str">
        <f>IF($BC5="無","",②四種!$I$25)</f>
        <v/>
      </c>
      <c r="BN5" s="180"/>
      <c r="BO5" s="192"/>
      <c r="BP5" s="183" t="str">
        <f>IF(①申込!C53="","無",①申込!C53)</f>
        <v>a</v>
      </c>
      <c r="BQ5" s="183" t="str">
        <f>IF($BP5="無","",①申込!$B$4)</f>
        <v>旭川緑が丘</v>
      </c>
      <c r="BR5" s="184" t="str">
        <f>IF($BP5="無","",①申込!E53)</f>
        <v>番組編成</v>
      </c>
      <c r="BS5" s="184" t="str">
        <f>IF($BP5="無","",①申込!G53)</f>
        <v>マーシャル</v>
      </c>
      <c r="BT5" s="184" t="str">
        <f t="shared" ref="BT5:BT6" si="3">IF($BP5="無","","-")</f>
        <v>-</v>
      </c>
      <c r="BU5" s="183" t="str">
        <f>IF($BP5="無","",①申込!J53)</f>
        <v>A</v>
      </c>
      <c r="BV5" s="451" t="str">
        <f>IF($BP5="無","",①申込!K53)</f>
        <v>17日のみ</v>
      </c>
      <c r="BW5" s="111"/>
      <c r="BX5" s="106" t="s">
        <v>1064</v>
      </c>
      <c r="BY5" s="106">
        <v>1</v>
      </c>
      <c r="BZ5" s="106"/>
      <c r="CB5" s="104" t="s">
        <v>84</v>
      </c>
      <c r="CC5" s="104">
        <v>48</v>
      </c>
      <c r="CE5" s="102" t="s">
        <v>86</v>
      </c>
      <c r="CG5" s="102">
        <v>1</v>
      </c>
      <c r="CI5" s="93">
        <v>1</v>
      </c>
      <c r="CJ5" s="93" t="s">
        <v>84</v>
      </c>
      <c r="CK5" s="93" t="s">
        <v>84</v>
      </c>
      <c r="CL5" s="93" t="s">
        <v>240</v>
      </c>
      <c r="CM5" s="93">
        <v>100</v>
      </c>
      <c r="CO5" s="102" t="s">
        <v>32</v>
      </c>
      <c r="CP5" s="102">
        <v>1</v>
      </c>
    </row>
    <row r="6" spans="1:94" s="49" customFormat="1" ht="13.5">
      <c r="A6" s="177"/>
      <c r="B6" s="425">
        <v>3</v>
      </c>
      <c r="C6" s="450">
        <f t="shared" si="0"/>
        <v>370</v>
      </c>
      <c r="D6" s="185" t="str">
        <f>IF($G6="","",①申込!$B$4)</f>
        <v>旭川緑が丘</v>
      </c>
      <c r="E6" s="186"/>
      <c r="F6" s="185"/>
      <c r="G6" s="185" t="str">
        <f>IFERROR(VLOOKUP($B6,①申込!$A$11:$AD$115,3,0)&amp;" "&amp;VLOOKUP($B6,①申込!$A$11:$AD$115,4,0),"")</f>
        <v xml:space="preserve">北村 </v>
      </c>
      <c r="H6" s="185" t="str">
        <f>IFERROR(VLOOKUP($B6,①申込!$A$11:$AD$115,5,0)&amp;" "&amp;VLOOKUP($B6,①申込!$A$11:$AD$115,6,0),"")</f>
        <v xml:space="preserve"> </v>
      </c>
      <c r="I6" s="185" t="str">
        <f t="shared" si="1"/>
        <v>男</v>
      </c>
      <c r="J6" s="187">
        <f t="shared" si="2"/>
        <v>1</v>
      </c>
      <c r="K6" s="185">
        <f>IFERROR(VLOOKUP($B6,①申込!$A$11:$AD$115,7,0),"")</f>
        <v>2</v>
      </c>
      <c r="L6" s="185">
        <f>IFERROR(VLOOKUP($B6,①申込!$A$11:$AD$115,8,0),"")</f>
        <v>2008</v>
      </c>
      <c r="M6" s="188"/>
      <c r="N6" s="189" t="str">
        <f>IF($G6="","",①申込!$E$6)</f>
        <v>旭川</v>
      </c>
      <c r="O6" s="185" t="str">
        <f>IFERROR(VLOOKUP($B6,①申込!$A$11:$AD$115,21,0),"")</f>
        <v>中学男子200m</v>
      </c>
      <c r="P6" s="189">
        <f>IF(O6="","",VLOOKUP(O6,全集約!$BX$4:$BY$44,2,0))</f>
        <v>4</v>
      </c>
      <c r="Q6" s="187" t="str">
        <f>IFERROR(VLOOKUP($B6,①申込!$A$11:$AD$115,11,0),"")</f>
        <v>5.44</v>
      </c>
      <c r="R6" s="187">
        <f>IFERROR(VLOOKUP($B6,①申込!$A$11:$AD$115,12,0),"")</f>
        <v>0</v>
      </c>
      <c r="S6" s="185" t="str">
        <f>IFERROR(VLOOKUP($B6,①申込!$A$11:$AD$115,22,0),"")</f>
        <v>中学男子800m</v>
      </c>
      <c r="T6" s="189">
        <f>IF(S6="","",VLOOKUP(S6,全集約!$BX$4:$BY$44,2,0))</f>
        <v>6</v>
      </c>
      <c r="U6" s="187">
        <f>IFERROR(VLOOKUP($B6,①申込!$A$11:$AD$115,15,0),"")</f>
        <v>0</v>
      </c>
      <c r="V6" s="187">
        <f>IFERROR(VLOOKUP($B6,①申込!$A$11:$AD$115,16,0),"")</f>
        <v>0</v>
      </c>
      <c r="W6" s="185" t="str">
        <f>IFERROR(VLOOKUP($B6,①申込!$A$11:$AD$115,23,0),"")</f>
        <v>中学男子4X100mR</v>
      </c>
      <c r="X6" s="189">
        <f>IF(W6="","",VLOOKUP(W6,全集約!$BX$4:$BY$44,2,0))</f>
        <v>10</v>
      </c>
      <c r="Y6" s="190">
        <f>IF($X6=10,①申込!$G$47,IF($X6=32,①申込!$G$48,""))</f>
        <v>12.34</v>
      </c>
      <c r="Z6" s="190">
        <f>IFERROR(VLOOKUP($B6,①申込!$A$11:$AD$115,19,0),"")</f>
        <v>0</v>
      </c>
      <c r="AA6" s="191"/>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3"/>
      <c r="BB6" s="192"/>
      <c r="BC6" s="179" t="str">
        <f>IF(②四種!$B$31="","無",②四種!$B$31)</f>
        <v>無</v>
      </c>
      <c r="BD6" s="179" t="str">
        <f>IF($BC6="無","",②四種!$D$31)</f>
        <v/>
      </c>
      <c r="BE6" s="179" t="str">
        <f>IF($BC6="無","",②四種!$G$31)</f>
        <v/>
      </c>
      <c r="BF6" s="179" t="str">
        <f>IF($BC6="無","",②四種!$H$31)</f>
        <v/>
      </c>
      <c r="BG6" s="179" t="str">
        <f>IF($BC6="無","",②四種!$L$31)</f>
        <v/>
      </c>
      <c r="BH6" s="180" t="str">
        <f>IF($BC6="無","",②四種!$K$33)</f>
        <v/>
      </c>
      <c r="BI6" s="181" t="str">
        <f>IF($BC6="無","",②四種!$C$33)</f>
        <v/>
      </c>
      <c r="BJ6" s="182" t="str">
        <f>IF($BC6="無","",②四種!$D$33)</f>
        <v/>
      </c>
      <c r="BK6" s="182" t="str">
        <f>IF($BC6="無","",②四種!$E$33)</f>
        <v/>
      </c>
      <c r="BL6" s="182" t="str">
        <f>IF($BC6="無","",②四種!$G$33)</f>
        <v/>
      </c>
      <c r="BM6" s="181" t="str">
        <f>IF($BC6="無","",②四種!$I$33)</f>
        <v/>
      </c>
      <c r="BN6" s="180" t="str">
        <f>IF($BC6="無","",②四種!$J$33)</f>
        <v/>
      </c>
      <c r="BO6" s="192"/>
      <c r="BP6" s="183" t="str">
        <f>IF(①申込!C54="","無",①申込!C54)</f>
        <v>g</v>
      </c>
      <c r="BQ6" s="183" t="str">
        <f>IF($BP6="無","",①申込!$B$4)</f>
        <v>旭川緑が丘</v>
      </c>
      <c r="BR6" s="184" t="str">
        <f>IF($BP6="無","",①申込!E54)</f>
        <v>風力</v>
      </c>
      <c r="BS6" s="184" t="str">
        <f>IF($BP6="無","",①申込!G54)</f>
        <v>記録情報</v>
      </c>
      <c r="BT6" s="184" t="str">
        <f t="shared" si="3"/>
        <v>-</v>
      </c>
      <c r="BU6" s="183" t="str">
        <f>IF($BP6="無","",①申込!J54)</f>
        <v>B</v>
      </c>
      <c r="BV6" s="451" t="str">
        <f>IF($BP6="無","",①申込!K54)</f>
        <v>16日のみ</v>
      </c>
      <c r="BW6" s="111"/>
      <c r="BX6" s="107" t="s">
        <v>1065</v>
      </c>
      <c r="BY6" s="107">
        <v>2</v>
      </c>
      <c r="BZ6" s="107"/>
      <c r="CB6" s="104" t="s">
        <v>85</v>
      </c>
      <c r="CC6" s="104">
        <v>49</v>
      </c>
      <c r="CE6" s="102" t="s">
        <v>88</v>
      </c>
      <c r="CG6" s="102">
        <v>2</v>
      </c>
      <c r="CI6" s="93">
        <v>1</v>
      </c>
      <c r="CJ6" s="93" t="s">
        <v>84</v>
      </c>
      <c r="CK6" s="93" t="s">
        <v>84</v>
      </c>
      <c r="CL6" s="93" t="s">
        <v>241</v>
      </c>
      <c r="CM6" s="93">
        <v>101</v>
      </c>
      <c r="CO6" s="102" t="s">
        <v>33</v>
      </c>
      <c r="CP6" s="102">
        <v>2</v>
      </c>
    </row>
    <row r="7" spans="1:94" s="49" customFormat="1" ht="13.5">
      <c r="A7" s="177"/>
      <c r="B7" s="425">
        <v>4</v>
      </c>
      <c r="C7" s="450">
        <f t="shared" si="0"/>
        <v>370</v>
      </c>
      <c r="D7" s="185" t="str">
        <f>IF($G7="","",①申込!$B$4)</f>
        <v>旭川緑が丘</v>
      </c>
      <c r="E7" s="186"/>
      <c r="F7" s="185"/>
      <c r="G7" s="185" t="str">
        <f>IFERROR(VLOOKUP($B7,①申込!$A$11:$AD$115,3,0)&amp;" "&amp;VLOOKUP($B7,①申込!$A$11:$AD$115,4,0),"")</f>
        <v xml:space="preserve">北村 </v>
      </c>
      <c r="H7" s="185" t="str">
        <f>IFERROR(VLOOKUP($B7,①申込!$A$11:$AD$115,5,0)&amp;" "&amp;VLOOKUP($B7,①申込!$A$11:$AD$115,6,0),"")</f>
        <v xml:space="preserve"> </v>
      </c>
      <c r="I7" s="185" t="str">
        <f t="shared" si="1"/>
        <v>男</v>
      </c>
      <c r="J7" s="187">
        <f t="shared" si="2"/>
        <v>1</v>
      </c>
      <c r="K7" s="185">
        <f>IFERROR(VLOOKUP($B7,①申込!$A$11:$AD$115,7,0),"")</f>
        <v>2</v>
      </c>
      <c r="L7" s="185">
        <f>IFERROR(VLOOKUP($B7,①申込!$A$11:$AD$115,8,0),"")</f>
        <v>2009</v>
      </c>
      <c r="M7" s="188"/>
      <c r="N7" s="189" t="str">
        <f>IF($G7="","",①申込!$E$6)</f>
        <v>旭川</v>
      </c>
      <c r="O7" s="185" t="str">
        <f>IFERROR(VLOOKUP($B7,①申込!$A$11:$AD$115,21,0),"")</f>
        <v>中学男子走幅跳</v>
      </c>
      <c r="P7" s="189">
        <f>IF(O7="","",VLOOKUP(O7,全集約!$BX$4:$BY$44,2,0))</f>
        <v>13</v>
      </c>
      <c r="Q7" s="187" t="str">
        <f>IFERROR(VLOOKUP($B7,①申込!$A$11:$AD$115,11,0),"")</f>
        <v>5m28</v>
      </c>
      <c r="R7" s="187">
        <f>IFERROR(VLOOKUP($B7,①申込!$A$11:$AD$115,12,0),"")</f>
        <v>-0.2</v>
      </c>
      <c r="S7" s="185" t="str">
        <f>IFERROR(VLOOKUP($B7,①申込!$A$11:$AD$115,22,0),"")</f>
        <v>中学男子走高跳</v>
      </c>
      <c r="T7" s="189">
        <f>IF(S7="","",VLOOKUP(S7,全集約!$BX$4:$BY$44,2,0))</f>
        <v>11</v>
      </c>
      <c r="U7" s="187" t="str">
        <f>IFERROR(VLOOKUP($B7,①申込!$A$11:$AD$115,15,0),"")</f>
        <v>1m50</v>
      </c>
      <c r="V7" s="187">
        <f>IFERROR(VLOOKUP($B7,①申込!$A$11:$AD$115,16,0),"")</f>
        <v>0</v>
      </c>
      <c r="W7" s="185" t="str">
        <f>IFERROR(VLOOKUP($B7,①申込!$A$11:$AD$115,23,0),"")</f>
        <v/>
      </c>
      <c r="X7" s="189" t="str">
        <f>IF(W7="","",VLOOKUP(W7,全集約!$BX$4:$BY$44,2,0))</f>
        <v/>
      </c>
      <c r="Y7" s="190" t="str">
        <f>IF($X7=10,①申込!$G$47,IF($X7=32,①申込!$G$48,""))</f>
        <v/>
      </c>
      <c r="Z7" s="190">
        <f>IFERROR(VLOOKUP($B7,①申込!$A$11:$AD$115,19,0),"")</f>
        <v>0</v>
      </c>
      <c r="AA7" s="191"/>
      <c r="AB7" s="192"/>
      <c r="AC7" s="194"/>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3"/>
      <c r="BB7" s="192"/>
      <c r="BC7" s="179" t="str">
        <f>IF(②四種!$B$39="","無",②四種!$B$39)</f>
        <v>無</v>
      </c>
      <c r="BD7" s="179" t="str">
        <f>IF($BC7="無","",②四種!$D$39)</f>
        <v/>
      </c>
      <c r="BE7" s="179" t="str">
        <f>IF($BC7="無","",②四種!$G$39)</f>
        <v/>
      </c>
      <c r="BF7" s="179" t="str">
        <f>IF($BC7="無","",②四種!$H$39)</f>
        <v/>
      </c>
      <c r="BG7" s="179" t="str">
        <f>IF($BC7="無","",②四種!$L$39)</f>
        <v/>
      </c>
      <c r="BH7" s="180" t="str">
        <f>IF($BC7="無","",②四種!$K$41)</f>
        <v/>
      </c>
      <c r="BI7" s="181" t="str">
        <f>IF($BC7="無","",②四種!$C$41)</f>
        <v/>
      </c>
      <c r="BJ7" s="182" t="str">
        <f>IF($BC7="無","",②四種!$D$41)</f>
        <v/>
      </c>
      <c r="BK7" s="182" t="str">
        <f>IF($BC7="無","",②四種!$E$41)</f>
        <v/>
      </c>
      <c r="BL7" s="182" t="str">
        <f>IF($BC7="無","",②四種!$G$41)</f>
        <v/>
      </c>
      <c r="BM7" s="181" t="str">
        <f>IF($BC7="無","",②四種!$I$41)</f>
        <v/>
      </c>
      <c r="BN7" s="180" t="str">
        <f>IF($BC7="無","",②四種!$J$41)</f>
        <v/>
      </c>
      <c r="BO7" s="192"/>
      <c r="BP7" s="192"/>
      <c r="BQ7" s="192"/>
      <c r="BR7" s="192"/>
      <c r="BS7" s="192"/>
      <c r="BT7" s="192"/>
      <c r="BU7" s="192"/>
      <c r="BV7" s="452"/>
      <c r="BW7" s="111"/>
      <c r="BX7" s="107" t="s">
        <v>1066</v>
      </c>
      <c r="BY7" s="106">
        <v>3</v>
      </c>
      <c r="BZ7" s="107"/>
      <c r="CB7" s="104" t="s">
        <v>87</v>
      </c>
      <c r="CC7" s="104">
        <v>50</v>
      </c>
      <c r="CE7" s="102" t="s">
        <v>90</v>
      </c>
      <c r="CG7" s="102">
        <v>3</v>
      </c>
      <c r="CI7" s="93">
        <v>1</v>
      </c>
      <c r="CJ7" s="93" t="s">
        <v>84</v>
      </c>
      <c r="CK7" s="93" t="s">
        <v>84</v>
      </c>
      <c r="CL7" s="93" t="s">
        <v>242</v>
      </c>
      <c r="CM7" s="93">
        <v>102</v>
      </c>
    </row>
    <row r="8" spans="1:94" s="49" customFormat="1" ht="13.5">
      <c r="A8" s="178"/>
      <c r="B8" s="425">
        <v>5</v>
      </c>
      <c r="C8" s="450">
        <f t="shared" si="0"/>
        <v>370</v>
      </c>
      <c r="D8" s="185" t="str">
        <f>IF($G8="","",①申込!$B$4)</f>
        <v>旭川緑が丘</v>
      </c>
      <c r="E8" s="186"/>
      <c r="F8" s="185"/>
      <c r="G8" s="185" t="str">
        <f>IFERROR(VLOOKUP($B8,①申込!$A$11:$AD$115,3,0)&amp;" "&amp;VLOOKUP($B8,①申込!$A$11:$AD$115,4,0),"")</f>
        <v xml:space="preserve">北村 </v>
      </c>
      <c r="H8" s="185" t="str">
        <f>IFERROR(VLOOKUP($B8,①申込!$A$11:$AD$115,5,0)&amp;" "&amp;VLOOKUP($B8,①申込!$A$11:$AD$115,6,0),"")</f>
        <v xml:space="preserve"> </v>
      </c>
      <c r="I8" s="185" t="str">
        <f t="shared" si="1"/>
        <v>男</v>
      </c>
      <c r="J8" s="187">
        <f t="shared" si="2"/>
        <v>1</v>
      </c>
      <c r="K8" s="185">
        <f>IFERROR(VLOOKUP($B8,①申込!$A$11:$AD$115,7,0),"")</f>
        <v>1</v>
      </c>
      <c r="L8" s="185">
        <f>IFERROR(VLOOKUP($B8,①申込!$A$11:$AD$115,8,0),"")</f>
        <v>2009</v>
      </c>
      <c r="M8" s="188"/>
      <c r="N8" s="189" t="str">
        <f>IF($G8="","",①申込!$E$6)</f>
        <v>旭川</v>
      </c>
      <c r="O8" s="185" t="str">
        <f>IFERROR(VLOOKUP($B8,①申込!$A$11:$AD$115,21,0),"")</f>
        <v>中学1年男子100mH</v>
      </c>
      <c r="P8" s="189">
        <f>IF(O8="","",VLOOKUP(O8,全集約!$BX$4:$BY$44,2,0))</f>
        <v>2</v>
      </c>
      <c r="Q8" s="187">
        <f>IFERROR(VLOOKUP($B8,①申込!$A$11:$AD$115,11,0),"")</f>
        <v>0</v>
      </c>
      <c r="R8" s="187">
        <f>IFERROR(VLOOKUP($B8,①申込!$A$11:$AD$115,12,0),"")</f>
        <v>0</v>
      </c>
      <c r="S8" s="185" t="str">
        <f>IFERROR(VLOOKUP($B8,①申込!$A$11:$AD$115,22,0),"")</f>
        <v/>
      </c>
      <c r="T8" s="189" t="str">
        <f>IF(S8="","",VLOOKUP(S8,全集約!$BX$4:$BY$44,2,0))</f>
        <v/>
      </c>
      <c r="U8" s="187">
        <f>IFERROR(VLOOKUP($B8,①申込!$A$11:$AD$115,15,0),"")</f>
        <v>0</v>
      </c>
      <c r="V8" s="187">
        <f>IFERROR(VLOOKUP($B8,①申込!$A$11:$AD$115,16,0),"")</f>
        <v>0</v>
      </c>
      <c r="W8" s="185" t="str">
        <f>IFERROR(VLOOKUP($B8,①申込!$A$11:$AD$115,23,0),"")</f>
        <v>中学男子4X100mR</v>
      </c>
      <c r="X8" s="189">
        <f>IF(W8="","",VLOOKUP(W8,全集約!$BX$4:$BY$44,2,0))</f>
        <v>10</v>
      </c>
      <c r="Y8" s="190">
        <f>IF($X8=10,①申込!$G$47,IF($X8=32,①申込!$G$48,""))</f>
        <v>12.34</v>
      </c>
      <c r="Z8" s="190">
        <f>IFERROR(VLOOKUP($B8,①申込!$A$11:$AD$115,19,0),"")</f>
        <v>0</v>
      </c>
      <c r="AA8" s="191"/>
      <c r="AB8" s="192"/>
      <c r="AC8" s="194"/>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3"/>
      <c r="BB8" s="192"/>
      <c r="BC8" s="192"/>
      <c r="BD8" s="192"/>
      <c r="BE8" s="192"/>
      <c r="BF8" s="192"/>
      <c r="BG8" s="192"/>
      <c r="BH8" s="192"/>
      <c r="BI8" s="192"/>
      <c r="BJ8" s="192"/>
      <c r="BK8" s="192"/>
      <c r="BL8" s="192"/>
      <c r="BM8" s="192"/>
      <c r="BN8" s="192"/>
      <c r="BO8" s="192"/>
      <c r="BP8" s="192"/>
      <c r="BQ8" s="192"/>
      <c r="BR8" s="192"/>
      <c r="BS8" s="192"/>
      <c r="BT8" s="192"/>
      <c r="BU8" s="192"/>
      <c r="BV8" s="452"/>
      <c r="BW8" s="111"/>
      <c r="BX8" s="107" t="s">
        <v>938</v>
      </c>
      <c r="BY8" s="107">
        <v>4</v>
      </c>
      <c r="BZ8" s="107"/>
      <c r="CB8" s="104" t="s">
        <v>89</v>
      </c>
      <c r="CC8" s="104">
        <v>51</v>
      </c>
      <c r="CG8" s="102">
        <v>4</v>
      </c>
      <c r="CI8" s="93">
        <v>1</v>
      </c>
      <c r="CJ8" s="93" t="s">
        <v>84</v>
      </c>
      <c r="CK8" s="93" t="s">
        <v>84</v>
      </c>
      <c r="CL8" s="93" t="s">
        <v>243</v>
      </c>
      <c r="CM8" s="93">
        <v>103</v>
      </c>
    </row>
    <row r="9" spans="1:94" s="49" customFormat="1" ht="13.5">
      <c r="A9" s="178"/>
      <c r="B9" s="425">
        <v>6</v>
      </c>
      <c r="C9" s="450">
        <f t="shared" si="0"/>
        <v>370</v>
      </c>
      <c r="D9" s="185" t="str">
        <f>IF($G9="","",①申込!$B$4)</f>
        <v>旭川緑が丘</v>
      </c>
      <c r="E9" s="186"/>
      <c r="F9" s="185"/>
      <c r="G9" s="185" t="str">
        <f>IFERROR(VLOOKUP($B9,①申込!$A$11:$AD$115,3,0)&amp;" "&amp;VLOOKUP($B9,①申込!$A$11:$AD$115,4,0),"")</f>
        <v xml:space="preserve">北村 </v>
      </c>
      <c r="H9" s="185" t="str">
        <f>IFERROR(VLOOKUP($B9,①申込!$A$11:$AD$115,5,0)&amp;" "&amp;VLOOKUP($B9,①申込!$A$11:$AD$115,6,0),"")</f>
        <v xml:space="preserve"> </v>
      </c>
      <c r="I9" s="185" t="str">
        <f t="shared" si="1"/>
        <v>男</v>
      </c>
      <c r="J9" s="187">
        <f t="shared" si="2"/>
        <v>1</v>
      </c>
      <c r="K9" s="185">
        <f>IFERROR(VLOOKUP($B9,①申込!$A$11:$AD$115,7,0),"")</f>
        <v>1</v>
      </c>
      <c r="L9" s="185">
        <f>IFERROR(VLOOKUP($B9,①申込!$A$11:$AD$115,8,0),"")</f>
        <v>2010</v>
      </c>
      <c r="M9" s="188"/>
      <c r="N9" s="189" t="str">
        <f>IF($G9="","",①申込!$E$6)</f>
        <v>旭川</v>
      </c>
      <c r="O9" s="185" t="str">
        <f>IFERROR(VLOOKUP($B9,①申込!$A$11:$AD$115,21,0),"")</f>
        <v/>
      </c>
      <c r="P9" s="189" t="str">
        <f>IF(O9="","",VLOOKUP(O9,全集約!$BX$4:$BY$44,2,0))</f>
        <v/>
      </c>
      <c r="Q9" s="187">
        <f>IFERROR(VLOOKUP($B9,①申込!$A$11:$AD$115,11,0),"")</f>
        <v>0</v>
      </c>
      <c r="R9" s="187">
        <f>IFERROR(VLOOKUP($B9,①申込!$A$11:$AD$115,12,0),"")</f>
        <v>0</v>
      </c>
      <c r="S9" s="185" t="str">
        <f>IFERROR(VLOOKUP($B9,①申込!$A$11:$AD$115,22,0),"")</f>
        <v/>
      </c>
      <c r="T9" s="189" t="str">
        <f>IF(S9="","",VLOOKUP(S9,全集約!$BX$4:$BY$44,2,0))</f>
        <v/>
      </c>
      <c r="U9" s="187">
        <f>IFERROR(VLOOKUP($B9,①申込!$A$11:$AD$115,15,0),"")</f>
        <v>0</v>
      </c>
      <c r="V9" s="187">
        <f>IFERROR(VLOOKUP($B9,①申込!$A$11:$AD$115,16,0),"")</f>
        <v>0</v>
      </c>
      <c r="W9" s="185" t="str">
        <f>IFERROR(VLOOKUP($B9,①申込!$A$11:$AD$115,23,0),"")</f>
        <v>中学男子4X100mR</v>
      </c>
      <c r="X9" s="189">
        <f>IF(W9="","",VLOOKUP(W9,全集約!$BX$4:$BY$44,2,0))</f>
        <v>10</v>
      </c>
      <c r="Y9" s="190">
        <f>IF($X9=10,①申込!$G$47,IF($X9=32,①申込!$G$48,""))</f>
        <v>12.34</v>
      </c>
      <c r="Z9" s="190">
        <f>IFERROR(VLOOKUP($B9,①申込!$A$11:$AD$115,19,0),"")</f>
        <v>0</v>
      </c>
      <c r="AA9" s="191"/>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3"/>
      <c r="BB9" s="192"/>
      <c r="BC9" s="192"/>
      <c r="BD9" s="192"/>
      <c r="BE9" s="192"/>
      <c r="BF9" s="192"/>
      <c r="BG9" s="192"/>
      <c r="BH9" s="192"/>
      <c r="BI9" s="192"/>
      <c r="BJ9" s="192"/>
      <c r="BK9" s="192"/>
      <c r="BL9" s="192"/>
      <c r="BM9" s="192"/>
      <c r="BN9" s="192"/>
      <c r="BO9" s="192"/>
      <c r="BP9" s="192"/>
      <c r="BQ9" s="192"/>
      <c r="BR9" s="192"/>
      <c r="BS9" s="192"/>
      <c r="BT9" s="192"/>
      <c r="BU9" s="192"/>
      <c r="BV9" s="452"/>
      <c r="BW9" s="111"/>
      <c r="BX9" s="107" t="s">
        <v>939</v>
      </c>
      <c r="BY9" s="106">
        <v>5</v>
      </c>
      <c r="BZ9" s="107"/>
      <c r="CB9" s="104" t="s">
        <v>91</v>
      </c>
      <c r="CC9" s="104">
        <v>52</v>
      </c>
      <c r="CG9" s="102">
        <v>5</v>
      </c>
      <c r="CI9" s="93">
        <v>1</v>
      </c>
      <c r="CJ9" s="93" t="s">
        <v>84</v>
      </c>
      <c r="CK9" s="93" t="s">
        <v>84</v>
      </c>
      <c r="CL9" s="93" t="s">
        <v>244</v>
      </c>
      <c r="CM9" s="93">
        <v>104</v>
      </c>
    </row>
    <row r="10" spans="1:94" s="49" customFormat="1" ht="13.5">
      <c r="A10" s="178"/>
      <c r="B10" s="425">
        <v>7</v>
      </c>
      <c r="C10" s="450">
        <f t="shared" si="0"/>
        <v>370</v>
      </c>
      <c r="D10" s="185" t="str">
        <f>IF($G10="","",①申込!$B$4)</f>
        <v>旭川緑が丘</v>
      </c>
      <c r="E10" s="186"/>
      <c r="F10" s="185"/>
      <c r="G10" s="185" t="str">
        <f>IFERROR(VLOOKUP($B10,①申込!$A$11:$AD$115,3,0)&amp;" "&amp;VLOOKUP($B10,①申込!$A$11:$AD$115,4,0),"")</f>
        <v xml:space="preserve">北村 </v>
      </c>
      <c r="H10" s="185" t="str">
        <f>IFERROR(VLOOKUP($B10,①申込!$A$11:$AD$115,5,0)&amp;" "&amp;VLOOKUP($B10,①申込!$A$11:$AD$115,6,0),"")</f>
        <v xml:space="preserve"> </v>
      </c>
      <c r="I10" s="185" t="str">
        <f t="shared" si="1"/>
        <v>男</v>
      </c>
      <c r="J10" s="187">
        <f t="shared" si="2"/>
        <v>1</v>
      </c>
      <c r="K10" s="185">
        <f>IFERROR(VLOOKUP($B10,①申込!$A$11:$AD$115,7,0),"")</f>
        <v>1</v>
      </c>
      <c r="L10" s="185">
        <f>IFERROR(VLOOKUP($B10,①申込!$A$11:$AD$115,8,0),"")</f>
        <v>2009</v>
      </c>
      <c r="M10" s="188"/>
      <c r="N10" s="189" t="str">
        <f>IF($G10="","",①申込!$E$6)</f>
        <v>旭川</v>
      </c>
      <c r="O10" s="185" t="str">
        <f>IFERROR(VLOOKUP($B10,①申込!$A$11:$AD$115,21,0),"")</f>
        <v/>
      </c>
      <c r="P10" s="189" t="str">
        <f>IF(O10="","",VLOOKUP(O10,全集約!$BX$4:$BY$44,2,0))</f>
        <v/>
      </c>
      <c r="Q10" s="187">
        <f>IFERROR(VLOOKUP($B10,①申込!$A$11:$AD$115,11,0),"")</f>
        <v>0</v>
      </c>
      <c r="R10" s="187">
        <f>IFERROR(VLOOKUP($B10,①申込!$A$11:$AD$115,12,0),"")</f>
        <v>0</v>
      </c>
      <c r="S10" s="185" t="str">
        <f>IFERROR(VLOOKUP($B10,①申込!$A$11:$AD$115,22,0),"")</f>
        <v/>
      </c>
      <c r="T10" s="189" t="str">
        <f>IF(S10="","",VLOOKUP(S10,全集約!$BX$4:$BY$44,2,0))</f>
        <v/>
      </c>
      <c r="U10" s="187">
        <f>IFERROR(VLOOKUP($B10,①申込!$A$11:$AD$115,15,0),"")</f>
        <v>0</v>
      </c>
      <c r="V10" s="187">
        <f>IFERROR(VLOOKUP($B10,①申込!$A$11:$AD$115,16,0),"")</f>
        <v>0</v>
      </c>
      <c r="W10" s="185" t="str">
        <f>IFERROR(VLOOKUP($B10,①申込!$A$11:$AD$115,23,0),"")</f>
        <v>中学男子4X100mR</v>
      </c>
      <c r="X10" s="189">
        <f>IF(W10="","",VLOOKUP(W10,全集約!$BX$4:$BY$44,2,0))</f>
        <v>10</v>
      </c>
      <c r="Y10" s="190">
        <f>IF($X10=10,①申込!$G$47,IF($X10=32,①申込!$G$48,""))</f>
        <v>12.34</v>
      </c>
      <c r="Z10" s="190">
        <f>IFERROR(VLOOKUP($B10,①申込!$A$11:$AD$115,19,0),"")</f>
        <v>0</v>
      </c>
      <c r="AA10" s="191"/>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3"/>
      <c r="BB10" s="192"/>
      <c r="BC10" s="192"/>
      <c r="BD10" s="192"/>
      <c r="BE10" s="192"/>
      <c r="BF10" s="192"/>
      <c r="BG10" s="192"/>
      <c r="BH10" s="192"/>
      <c r="BI10" s="192"/>
      <c r="BJ10" s="192"/>
      <c r="BK10" s="192"/>
      <c r="BL10" s="192"/>
      <c r="BM10" s="192"/>
      <c r="BN10" s="192"/>
      <c r="BO10" s="192"/>
      <c r="BP10" s="192"/>
      <c r="BQ10" s="192"/>
      <c r="BR10" s="192"/>
      <c r="BS10" s="192"/>
      <c r="BT10" s="192"/>
      <c r="BU10" s="192"/>
      <c r="BV10" s="452"/>
      <c r="BW10" s="111"/>
      <c r="BX10" s="106" t="s">
        <v>940</v>
      </c>
      <c r="BY10" s="107">
        <v>6</v>
      </c>
      <c r="BZ10" s="106"/>
      <c r="CB10" s="104" t="s">
        <v>92</v>
      </c>
      <c r="CC10" s="104">
        <v>53</v>
      </c>
      <c r="CG10" s="102">
        <v>6</v>
      </c>
      <c r="CI10" s="93">
        <v>1</v>
      </c>
      <c r="CJ10" s="93" t="s">
        <v>84</v>
      </c>
      <c r="CK10" s="93" t="s">
        <v>84</v>
      </c>
      <c r="CL10" s="93" t="s">
        <v>245</v>
      </c>
      <c r="CM10" s="93">
        <v>105</v>
      </c>
    </row>
    <row r="11" spans="1:94" s="49" customFormat="1" ht="17.25">
      <c r="A11" s="178"/>
      <c r="B11" s="425">
        <v>8</v>
      </c>
      <c r="C11" s="450">
        <f t="shared" si="0"/>
        <v>370</v>
      </c>
      <c r="D11" s="185" t="str">
        <f>IF($G11="","",①申込!$B$4)</f>
        <v>旭川緑が丘</v>
      </c>
      <c r="E11" s="186"/>
      <c r="F11" s="185"/>
      <c r="G11" s="185" t="str">
        <f>IFERROR(VLOOKUP($B11,①申込!$A$11:$AD$115,3,0)&amp;" "&amp;VLOOKUP($B11,①申込!$A$11:$AD$115,4,0),"")</f>
        <v xml:space="preserve">北村 </v>
      </c>
      <c r="H11" s="185" t="str">
        <f>IFERROR(VLOOKUP($B11,①申込!$A$11:$AD$115,5,0)&amp;" "&amp;VLOOKUP($B11,①申込!$A$11:$AD$115,6,0),"")</f>
        <v xml:space="preserve"> </v>
      </c>
      <c r="I11" s="185" t="str">
        <f t="shared" si="1"/>
        <v>男</v>
      </c>
      <c r="J11" s="187">
        <f t="shared" si="2"/>
        <v>1</v>
      </c>
      <c r="K11" s="185">
        <f>IFERROR(VLOOKUP($B11,①申込!$A$11:$AD$115,7,0),"")</f>
        <v>1</v>
      </c>
      <c r="L11" s="185">
        <f>IFERROR(VLOOKUP($B11,①申込!$A$11:$AD$115,8,0),"")</f>
        <v>2010</v>
      </c>
      <c r="M11" s="188"/>
      <c r="N11" s="189" t="str">
        <f>IF($G11="","",①申込!$E$6)</f>
        <v>旭川</v>
      </c>
      <c r="O11" s="185" t="str">
        <f>IFERROR(VLOOKUP($B11,①申込!$A$11:$AD$115,21,0),"")</f>
        <v>中学男子200m</v>
      </c>
      <c r="P11" s="189">
        <f>IF(O11="","",VLOOKUP(O11,全集約!$BX$4:$BY$44,2,0))</f>
        <v>4</v>
      </c>
      <c r="Q11" s="187">
        <f>IFERROR(VLOOKUP($B11,①申込!$A$11:$AD$115,11,0),"")</f>
        <v>0</v>
      </c>
      <c r="R11" s="187">
        <f>IFERROR(VLOOKUP($B11,①申込!$A$11:$AD$115,12,0),"")</f>
        <v>0</v>
      </c>
      <c r="S11" s="185" t="str">
        <f>IFERROR(VLOOKUP($B11,①申込!$A$11:$AD$115,22,0),"")</f>
        <v/>
      </c>
      <c r="T11" s="189" t="str">
        <f>IF(S11="","",VLOOKUP(S11,全集約!$BX$4:$BY$44,2,0))</f>
        <v/>
      </c>
      <c r="U11" s="187">
        <f>IFERROR(VLOOKUP($B11,①申込!$A$11:$AD$115,15,0),"")</f>
        <v>0</v>
      </c>
      <c r="V11" s="187">
        <f>IFERROR(VLOOKUP($B11,①申込!$A$11:$AD$115,16,0),"")</f>
        <v>0</v>
      </c>
      <c r="W11" s="185" t="str">
        <f>IFERROR(VLOOKUP($B11,①申込!$A$11:$AD$115,23,0),"")</f>
        <v>中学男子4X100mR</v>
      </c>
      <c r="X11" s="189">
        <f>IF(W11="","",VLOOKUP(W11,全集約!$BX$4:$BY$44,2,0))</f>
        <v>10</v>
      </c>
      <c r="Y11" s="190">
        <f>IF($X11=10,①申込!$G$47,IF($X11=32,①申込!$G$48,""))</f>
        <v>12.34</v>
      </c>
      <c r="Z11" s="190">
        <f>IFERROR(VLOOKUP($B11,①申込!$A$11:$AD$115,19,0),"")</f>
        <v>0</v>
      </c>
      <c r="AA11" s="191"/>
      <c r="AB11" s="195"/>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3"/>
      <c r="BB11" s="192"/>
      <c r="BC11" s="192"/>
      <c r="BD11" s="192"/>
      <c r="BE11" s="192"/>
      <c r="BF11" s="192"/>
      <c r="BG11" s="192"/>
      <c r="BH11" s="192"/>
      <c r="BI11" s="192"/>
      <c r="BJ11" s="192"/>
      <c r="BK11" s="192"/>
      <c r="BL11" s="192"/>
      <c r="BM11" s="192"/>
      <c r="BN11" s="192"/>
      <c r="BO11" s="192"/>
      <c r="BP11" s="192"/>
      <c r="BQ11" s="192"/>
      <c r="BR11" s="192"/>
      <c r="BS11" s="192"/>
      <c r="BT11" s="192"/>
      <c r="BU11" s="192"/>
      <c r="BV11" s="452"/>
      <c r="BW11" s="111"/>
      <c r="BX11" s="106" t="s">
        <v>941</v>
      </c>
      <c r="BY11" s="106">
        <v>7</v>
      </c>
      <c r="BZ11" s="106"/>
      <c r="CB11" s="104" t="s">
        <v>93</v>
      </c>
      <c r="CC11" s="104">
        <v>54</v>
      </c>
      <c r="CG11" s="102" t="s">
        <v>96</v>
      </c>
      <c r="CI11" s="93">
        <v>1</v>
      </c>
      <c r="CJ11" s="93" t="s">
        <v>84</v>
      </c>
      <c r="CK11" s="93" t="s">
        <v>84</v>
      </c>
      <c r="CL11" s="93" t="s">
        <v>246</v>
      </c>
      <c r="CM11" s="93">
        <v>106</v>
      </c>
    </row>
    <row r="12" spans="1:94" s="49" customFormat="1" ht="13.5">
      <c r="A12" s="178"/>
      <c r="B12" s="425">
        <v>9</v>
      </c>
      <c r="C12" s="450">
        <f t="shared" si="0"/>
        <v>370</v>
      </c>
      <c r="D12" s="185" t="str">
        <f>IF($G12="","",①申込!$B$4)</f>
        <v>旭川緑が丘</v>
      </c>
      <c r="E12" s="186"/>
      <c r="F12" s="185"/>
      <c r="G12" s="185" t="str">
        <f>IFERROR(VLOOKUP($B12,①申込!$A$11:$AD$115,3,0)&amp;" "&amp;VLOOKUP($B12,①申込!$A$11:$AD$115,4,0),"")</f>
        <v xml:space="preserve">a </v>
      </c>
      <c r="H12" s="185" t="str">
        <f>IFERROR(VLOOKUP($B12,①申込!$A$11:$AD$115,5,0)&amp;" "&amp;VLOOKUP($B12,①申込!$A$11:$AD$115,6,0),"")</f>
        <v xml:space="preserve"> </v>
      </c>
      <c r="I12" s="185" t="str">
        <f t="shared" si="1"/>
        <v>女</v>
      </c>
      <c r="J12" s="187">
        <f t="shared" si="2"/>
        <v>2</v>
      </c>
      <c r="K12" s="185" t="str">
        <f>IFERROR(VLOOKUP($B12,①申込!$A$11:$AD$115,7,0),"")</f>
        <v>J1</v>
      </c>
      <c r="L12" s="185">
        <f>IFERROR(VLOOKUP($B12,①申込!$A$11:$AD$115,8,0),"")</f>
        <v>0</v>
      </c>
      <c r="M12" s="188"/>
      <c r="N12" s="189" t="str">
        <f>IF($G12="","",①申込!$E$6)</f>
        <v>旭川</v>
      </c>
      <c r="O12" s="185" t="str">
        <f>IFERROR(VLOOKUP($B12,①申込!$A$11:$AD$115,21,0),"")</f>
        <v>中学女子200m</v>
      </c>
      <c r="P12" s="189">
        <f>IF(O12="","",VLOOKUP(O12,全集約!$BX$4:$BY$44,2,0))</f>
        <v>23</v>
      </c>
      <c r="Q12" s="187">
        <f>IFERROR(VLOOKUP($B12,①申込!$A$11:$AD$115,11,0),"")</f>
        <v>0</v>
      </c>
      <c r="R12" s="187">
        <f>IFERROR(VLOOKUP($B12,①申込!$A$11:$AD$115,12,0),"")</f>
        <v>0</v>
      </c>
      <c r="S12" s="185" t="str">
        <f>IFERROR(VLOOKUP($B12,①申込!$A$11:$AD$115,22,0),"")</f>
        <v>中学1年女子100m</v>
      </c>
      <c r="T12" s="189">
        <f>IF(S12="","",VLOOKUP(S12,全集約!$BX$4:$BY$44,2,0))</f>
        <v>21</v>
      </c>
      <c r="U12" s="187">
        <f>IFERROR(VLOOKUP($B12,①申込!$A$11:$AD$115,15,0),"")</f>
        <v>0</v>
      </c>
      <c r="V12" s="187">
        <f>IFERROR(VLOOKUP($B12,①申込!$A$11:$AD$115,16,0),"")</f>
        <v>0</v>
      </c>
      <c r="W12" s="185" t="str">
        <f>IFERROR(VLOOKUP($B12,①申込!$A$11:$AD$115,23,0),"")</f>
        <v/>
      </c>
      <c r="X12" s="189" t="str">
        <f>IF(W12="","",VLOOKUP(W12,全集約!$BX$4:$BY$44,2,0))</f>
        <v/>
      </c>
      <c r="Y12" s="190" t="str">
        <f>IF($X12=10,①申込!$G$47,IF($X12=32,①申込!$G$48,""))</f>
        <v/>
      </c>
      <c r="Z12" s="190">
        <f>IFERROR(VLOOKUP($B12,①申込!$A$11:$AD$115,19,0),"")</f>
        <v>0</v>
      </c>
      <c r="AA12" s="191"/>
      <c r="AB12" s="192"/>
      <c r="AC12" s="192"/>
      <c r="AD12" s="192"/>
      <c r="AE12" s="192"/>
      <c r="AF12" s="192"/>
      <c r="AG12" s="196"/>
      <c r="AH12" s="196"/>
      <c r="AI12" s="196"/>
      <c r="AJ12" s="196"/>
      <c r="AK12" s="196"/>
      <c r="AL12" s="196"/>
      <c r="AM12" s="196"/>
      <c r="AN12" s="196"/>
      <c r="AO12" s="192"/>
      <c r="AP12" s="192"/>
      <c r="AQ12" s="192"/>
      <c r="AR12" s="192"/>
      <c r="AS12" s="192"/>
      <c r="AT12" s="192"/>
      <c r="AU12" s="192"/>
      <c r="AV12" s="192"/>
      <c r="AW12" s="192"/>
      <c r="AX12" s="192"/>
      <c r="AY12" s="192"/>
      <c r="AZ12" s="192"/>
      <c r="BA12" s="193"/>
      <c r="BB12" s="192"/>
      <c r="BC12" s="192"/>
      <c r="BD12" s="192"/>
      <c r="BE12" s="192"/>
      <c r="BF12" s="192"/>
      <c r="BG12" s="192"/>
      <c r="BH12" s="192"/>
      <c r="BI12" s="192"/>
      <c r="BJ12" s="192"/>
      <c r="BK12" s="192"/>
      <c r="BL12" s="192"/>
      <c r="BM12" s="192"/>
      <c r="BN12" s="192"/>
      <c r="BO12" s="192"/>
      <c r="BP12" s="192"/>
      <c r="BQ12" s="192"/>
      <c r="BR12" s="192"/>
      <c r="BS12" s="192"/>
      <c r="BT12" s="192"/>
      <c r="BU12" s="192"/>
      <c r="BV12" s="452"/>
      <c r="BW12" s="111"/>
      <c r="BX12" s="106" t="s">
        <v>942</v>
      </c>
      <c r="BY12" s="106">
        <v>8</v>
      </c>
      <c r="BZ12" s="106"/>
      <c r="CB12" s="104" t="s">
        <v>94</v>
      </c>
      <c r="CC12" s="104">
        <v>55</v>
      </c>
      <c r="CG12" s="102" t="s">
        <v>98</v>
      </c>
      <c r="CI12" s="93">
        <v>1</v>
      </c>
      <c r="CJ12" s="93" t="s">
        <v>84</v>
      </c>
      <c r="CK12" s="93" t="s">
        <v>84</v>
      </c>
      <c r="CL12" s="93" t="s">
        <v>247</v>
      </c>
      <c r="CM12" s="93">
        <v>107</v>
      </c>
    </row>
    <row r="13" spans="1:94" s="49" customFormat="1" ht="13.5">
      <c r="A13" s="178"/>
      <c r="B13" s="425">
        <v>10</v>
      </c>
      <c r="C13" s="450">
        <f t="shared" si="0"/>
        <v>370</v>
      </c>
      <c r="D13" s="185" t="str">
        <f>IF($G13="","",①申込!$B$4)</f>
        <v>旭川緑が丘</v>
      </c>
      <c r="E13" s="186"/>
      <c r="F13" s="185"/>
      <c r="G13" s="185" t="str">
        <f>IFERROR(VLOOKUP($B13,①申込!$A$11:$AD$115,3,0)&amp;" "&amp;VLOOKUP($B13,①申込!$A$11:$AD$115,4,0),"")</f>
        <v xml:space="preserve">a </v>
      </c>
      <c r="H13" s="185" t="str">
        <f>IFERROR(VLOOKUP($B13,①申込!$A$11:$AD$115,5,0)&amp;" "&amp;VLOOKUP($B13,①申込!$A$11:$AD$115,6,0),"")</f>
        <v xml:space="preserve"> </v>
      </c>
      <c r="I13" s="185" t="str">
        <f t="shared" si="1"/>
        <v>女</v>
      </c>
      <c r="J13" s="187">
        <f t="shared" si="2"/>
        <v>2</v>
      </c>
      <c r="K13" s="185" t="str">
        <f>IFERROR(VLOOKUP($B13,①申込!$A$11:$AD$115,7,0),"")</f>
        <v>J2</v>
      </c>
      <c r="L13" s="185">
        <f>IFERROR(VLOOKUP($B13,①申込!$A$11:$AD$115,8,0),"")</f>
        <v>0</v>
      </c>
      <c r="M13" s="188"/>
      <c r="N13" s="189" t="str">
        <f>IF($G13="","",①申込!$E$6)</f>
        <v>旭川</v>
      </c>
      <c r="O13" s="185" t="str">
        <f>IFERROR(VLOOKUP($B13,①申込!$A$11:$AD$115,21,0),"")</f>
        <v/>
      </c>
      <c r="P13" s="189" t="str">
        <f>IF(O13="","",VLOOKUP(O13,全集約!$BX$4:$BY$44,2,0))</f>
        <v/>
      </c>
      <c r="Q13" s="187">
        <f>IFERROR(VLOOKUP($B13,①申込!$A$11:$AD$115,11,0),"")</f>
        <v>0</v>
      </c>
      <c r="R13" s="187">
        <f>IFERROR(VLOOKUP($B13,①申込!$A$11:$AD$115,12,0),"")</f>
        <v>0</v>
      </c>
      <c r="S13" s="185" t="str">
        <f>IFERROR(VLOOKUP($B13,①申込!$A$11:$AD$115,22,0),"")</f>
        <v/>
      </c>
      <c r="T13" s="189" t="str">
        <f>IF(S13="","",VLOOKUP(S13,全集約!$BX$4:$BY$44,2,0))</f>
        <v/>
      </c>
      <c r="U13" s="187">
        <f>IFERROR(VLOOKUP($B13,①申込!$A$11:$AD$115,15,0),"")</f>
        <v>0</v>
      </c>
      <c r="V13" s="187">
        <f>IFERROR(VLOOKUP($B13,①申込!$A$11:$AD$115,16,0),"")</f>
        <v>0</v>
      </c>
      <c r="W13" s="185" t="str">
        <f>IFERROR(VLOOKUP($B13,①申込!$A$11:$AD$115,23,0),"")</f>
        <v>中学女子4X100mR</v>
      </c>
      <c r="X13" s="189">
        <f>IF(W13="","",VLOOKUP(W13,全集約!$BX$4:$BY$44,2,0))</f>
        <v>32</v>
      </c>
      <c r="Y13" s="190">
        <f>IF($X13=10,①申込!$G$47,IF($X13=32,①申込!$G$48,""))</f>
        <v>56.78</v>
      </c>
      <c r="Z13" s="190">
        <f>IFERROR(VLOOKUP($B13,①申込!$A$11:$AD$115,19,0),"")</f>
        <v>0</v>
      </c>
      <c r="AA13" s="191"/>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3"/>
      <c r="BB13" s="192"/>
      <c r="BC13" s="192"/>
      <c r="BD13" s="192"/>
      <c r="BE13" s="192"/>
      <c r="BF13" s="192"/>
      <c r="BG13" s="192"/>
      <c r="BH13" s="192"/>
      <c r="BI13" s="192"/>
      <c r="BJ13" s="192"/>
      <c r="BK13" s="192"/>
      <c r="BL13" s="192"/>
      <c r="BM13" s="192"/>
      <c r="BN13" s="192"/>
      <c r="BO13" s="192"/>
      <c r="BP13" s="192"/>
      <c r="BQ13" s="192"/>
      <c r="BR13" s="192"/>
      <c r="BS13" s="192"/>
      <c r="BT13" s="192"/>
      <c r="BU13" s="192"/>
      <c r="BV13" s="452"/>
      <c r="BW13" s="111"/>
      <c r="BX13" s="106" t="s">
        <v>943</v>
      </c>
      <c r="BY13" s="107">
        <v>9</v>
      </c>
      <c r="BZ13" s="106"/>
      <c r="CB13" s="104" t="s">
        <v>97</v>
      </c>
      <c r="CC13" s="104">
        <v>56</v>
      </c>
      <c r="CG13" s="102" t="s">
        <v>100</v>
      </c>
      <c r="CI13" s="93">
        <v>1</v>
      </c>
      <c r="CJ13" s="93" t="s">
        <v>84</v>
      </c>
      <c r="CK13" s="93" t="s">
        <v>84</v>
      </c>
      <c r="CL13" s="93" t="s">
        <v>248</v>
      </c>
      <c r="CM13" s="93">
        <v>108</v>
      </c>
    </row>
    <row r="14" spans="1:94" s="49" customFormat="1" ht="13.5">
      <c r="A14" s="178"/>
      <c r="B14" s="425">
        <v>11</v>
      </c>
      <c r="C14" s="450">
        <f t="shared" si="0"/>
        <v>370</v>
      </c>
      <c r="D14" s="185" t="str">
        <f>IF($G14="","",①申込!$B$4)</f>
        <v>旭川緑が丘</v>
      </c>
      <c r="E14" s="186"/>
      <c r="F14" s="185"/>
      <c r="G14" s="185" t="str">
        <f>IFERROR(VLOOKUP($B14,①申込!$A$11:$AD$115,3,0)&amp;" "&amp;VLOOKUP($B14,①申込!$A$11:$AD$115,4,0),"")</f>
        <v xml:space="preserve">a </v>
      </c>
      <c r="H14" s="185" t="str">
        <f>IFERROR(VLOOKUP($B14,①申込!$A$11:$AD$115,5,0)&amp;" "&amp;VLOOKUP($B14,①申込!$A$11:$AD$115,6,0),"")</f>
        <v xml:space="preserve"> </v>
      </c>
      <c r="I14" s="185" t="str">
        <f t="shared" si="1"/>
        <v>女</v>
      </c>
      <c r="J14" s="187">
        <f t="shared" si="2"/>
        <v>2</v>
      </c>
      <c r="K14" s="185" t="str">
        <f>IFERROR(VLOOKUP($B14,①申込!$A$11:$AD$115,7,0),"")</f>
        <v>J3</v>
      </c>
      <c r="L14" s="185">
        <f>IFERROR(VLOOKUP($B14,①申込!$A$11:$AD$115,8,0),"")</f>
        <v>0</v>
      </c>
      <c r="M14" s="188"/>
      <c r="N14" s="189" t="str">
        <f>IF($G14="","",①申込!$E$6)</f>
        <v>旭川</v>
      </c>
      <c r="O14" s="185" t="str">
        <f>IFERROR(VLOOKUP($B14,①申込!$A$11:$AD$115,21,0),"")</f>
        <v>中学女子800m</v>
      </c>
      <c r="P14" s="189">
        <f>IF(O14="","",VLOOKUP(O14,全集約!$BX$4:$BY$44,2,0))</f>
        <v>24</v>
      </c>
      <c r="Q14" s="187" t="str">
        <f>IFERROR(VLOOKUP($B14,①申込!$A$11:$AD$115,11,0),"")</f>
        <v>2.11.34</v>
      </c>
      <c r="R14" s="187">
        <f>IFERROR(VLOOKUP($B14,①申込!$A$11:$AD$115,12,0),"")</f>
        <v>0</v>
      </c>
      <c r="S14" s="185" t="str">
        <f>IFERROR(VLOOKUP($B14,①申込!$A$11:$AD$115,22,0),"")</f>
        <v/>
      </c>
      <c r="T14" s="189" t="str">
        <f>IF(S14="","",VLOOKUP(S14,全集約!$BX$4:$BY$44,2,0))</f>
        <v/>
      </c>
      <c r="U14" s="187">
        <f>IFERROR(VLOOKUP($B14,①申込!$A$11:$AD$115,15,0),"")</f>
        <v>0</v>
      </c>
      <c r="V14" s="187">
        <f>IFERROR(VLOOKUP($B14,①申込!$A$11:$AD$115,16,0),"")</f>
        <v>0</v>
      </c>
      <c r="W14" s="185" t="str">
        <f>IFERROR(VLOOKUP($B14,①申込!$A$11:$AD$115,23,0),"")</f>
        <v/>
      </c>
      <c r="X14" s="189" t="str">
        <f>IF(W14="","",VLOOKUP(W14,全集約!$BX$4:$BY$44,2,0))</f>
        <v/>
      </c>
      <c r="Y14" s="190" t="str">
        <f>IF($X14=10,①申込!$G$47,IF($X14=32,①申込!$G$48,""))</f>
        <v/>
      </c>
      <c r="Z14" s="190">
        <f>IFERROR(VLOOKUP($B14,①申込!$A$11:$AD$115,19,0),"")</f>
        <v>0</v>
      </c>
      <c r="AA14" s="191"/>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3"/>
      <c r="BB14" s="192"/>
      <c r="BC14" s="192"/>
      <c r="BD14" s="192"/>
      <c r="BE14" s="192"/>
      <c r="BF14" s="192"/>
      <c r="BG14" s="192"/>
      <c r="BH14" s="192"/>
      <c r="BI14" s="192"/>
      <c r="BJ14" s="192"/>
      <c r="BK14" s="192"/>
      <c r="BL14" s="192"/>
      <c r="BM14" s="192"/>
      <c r="BN14" s="192"/>
      <c r="BO14" s="192"/>
      <c r="BP14" s="192"/>
      <c r="BQ14" s="192"/>
      <c r="BR14" s="192"/>
      <c r="BS14" s="192"/>
      <c r="BT14" s="192"/>
      <c r="BU14" s="192"/>
      <c r="BV14" s="452"/>
      <c r="BW14" s="111"/>
      <c r="BX14" s="106" t="s">
        <v>945</v>
      </c>
      <c r="BY14" s="106">
        <v>11</v>
      </c>
      <c r="BZ14" s="106"/>
      <c r="CB14" s="104" t="s">
        <v>99</v>
      </c>
      <c r="CC14" s="104">
        <v>57</v>
      </c>
      <c r="CI14" s="93">
        <v>1</v>
      </c>
      <c r="CJ14" s="93" t="s">
        <v>84</v>
      </c>
      <c r="CK14" s="93" t="s">
        <v>84</v>
      </c>
      <c r="CL14" s="93" t="s">
        <v>249</v>
      </c>
      <c r="CM14" s="93">
        <v>109</v>
      </c>
    </row>
    <row r="15" spans="1:94" s="49" customFormat="1" ht="13.5">
      <c r="A15" s="178"/>
      <c r="B15" s="425">
        <v>12</v>
      </c>
      <c r="C15" s="450">
        <f t="shared" si="0"/>
        <v>370</v>
      </c>
      <c r="D15" s="185" t="str">
        <f>IF($G15="","",①申込!$B$4)</f>
        <v>旭川緑が丘</v>
      </c>
      <c r="E15" s="186"/>
      <c r="F15" s="185"/>
      <c r="G15" s="185" t="str">
        <f>IFERROR(VLOOKUP($B15,①申込!$A$11:$AD$115,3,0)&amp;" "&amp;VLOOKUP($B15,①申込!$A$11:$AD$115,4,0),"")</f>
        <v xml:space="preserve">a </v>
      </c>
      <c r="H15" s="185" t="str">
        <f>IFERROR(VLOOKUP($B15,①申込!$A$11:$AD$115,5,0)&amp;" "&amp;VLOOKUP($B15,①申込!$A$11:$AD$115,6,0),"")</f>
        <v xml:space="preserve"> </v>
      </c>
      <c r="I15" s="185" t="str">
        <f t="shared" si="1"/>
        <v>女</v>
      </c>
      <c r="J15" s="187">
        <f t="shared" si="2"/>
        <v>2</v>
      </c>
      <c r="K15" s="185">
        <f>IFERROR(VLOOKUP($B15,①申込!$A$11:$AD$115,7,0),"")</f>
        <v>0</v>
      </c>
      <c r="L15" s="185">
        <f>IFERROR(VLOOKUP($B15,①申込!$A$11:$AD$115,8,0),"")</f>
        <v>0</v>
      </c>
      <c r="M15" s="188"/>
      <c r="N15" s="189" t="str">
        <f>IF($G15="","",①申込!$E$6)</f>
        <v>旭川</v>
      </c>
      <c r="O15" s="185" t="str">
        <f>IFERROR(VLOOKUP($B15,①申込!$A$11:$AD$115,21,0),"")</f>
        <v/>
      </c>
      <c r="P15" s="189" t="str">
        <f>IF(O15="","",VLOOKUP(O15,全集約!$BX$4:$BY$44,2,0))</f>
        <v/>
      </c>
      <c r="Q15" s="187">
        <f>IFERROR(VLOOKUP($B15,①申込!$A$11:$AD$115,11,0),"")</f>
        <v>0</v>
      </c>
      <c r="R15" s="187">
        <f>IFERROR(VLOOKUP($B15,①申込!$A$11:$AD$115,12,0),"")</f>
        <v>0</v>
      </c>
      <c r="S15" s="185" t="str">
        <f>IFERROR(VLOOKUP($B15,①申込!$A$11:$AD$115,22,0),"")</f>
        <v/>
      </c>
      <c r="T15" s="189" t="str">
        <f>IF(S15="","",VLOOKUP(S15,全集約!$BX$4:$BY$44,2,0))</f>
        <v/>
      </c>
      <c r="U15" s="187">
        <f>IFERROR(VLOOKUP($B15,①申込!$A$11:$AD$115,15,0),"")</f>
        <v>0</v>
      </c>
      <c r="V15" s="187">
        <f>IFERROR(VLOOKUP($B15,①申込!$A$11:$AD$115,16,0),"")</f>
        <v>0</v>
      </c>
      <c r="W15" s="185" t="str">
        <f>IFERROR(VLOOKUP($B15,①申込!$A$11:$AD$115,23,0),"")</f>
        <v>中学女子4X100mR</v>
      </c>
      <c r="X15" s="189">
        <f>IF(W15="","",VLOOKUP(W15,全集約!$BX$4:$BY$44,2,0))</f>
        <v>32</v>
      </c>
      <c r="Y15" s="190">
        <f>IF($X15=10,①申込!$G$47,IF($X15=32,①申込!$G$48,""))</f>
        <v>56.78</v>
      </c>
      <c r="Z15" s="190">
        <f>IFERROR(VLOOKUP($B15,①申込!$A$11:$AD$115,19,0),"")</f>
        <v>0</v>
      </c>
      <c r="AA15" s="191"/>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3"/>
      <c r="BB15" s="192"/>
      <c r="BC15" s="192"/>
      <c r="BD15" s="192"/>
      <c r="BE15" s="192"/>
      <c r="BF15" s="192"/>
      <c r="BG15" s="192"/>
      <c r="BH15" s="192"/>
      <c r="BI15" s="192"/>
      <c r="BJ15" s="192"/>
      <c r="BK15" s="192"/>
      <c r="BL15" s="192"/>
      <c r="BM15" s="192"/>
      <c r="BN15" s="192"/>
      <c r="BO15" s="192"/>
      <c r="BP15" s="192"/>
      <c r="BQ15" s="192"/>
      <c r="BR15" s="192"/>
      <c r="BS15" s="192"/>
      <c r="BT15" s="192"/>
      <c r="BU15" s="192"/>
      <c r="BV15" s="452"/>
      <c r="BW15" s="111"/>
      <c r="BX15" s="106" t="s">
        <v>946</v>
      </c>
      <c r="BY15" s="107">
        <v>12</v>
      </c>
      <c r="BZ15" s="106"/>
      <c r="CB15" s="104" t="s">
        <v>101</v>
      </c>
      <c r="CC15" s="104">
        <v>58</v>
      </c>
      <c r="CI15" s="93">
        <v>1</v>
      </c>
      <c r="CJ15" s="93" t="s">
        <v>84</v>
      </c>
      <c r="CK15" s="93" t="s">
        <v>84</v>
      </c>
      <c r="CL15" s="93" t="s">
        <v>250</v>
      </c>
      <c r="CM15" s="93">
        <v>110</v>
      </c>
    </row>
    <row r="16" spans="1:94" s="49" customFormat="1" ht="13.5">
      <c r="A16" s="178"/>
      <c r="B16" s="425">
        <v>13</v>
      </c>
      <c r="C16" s="450">
        <f t="shared" si="0"/>
        <v>370</v>
      </c>
      <c r="D16" s="185" t="str">
        <f>IF($G16="","",①申込!$B$4)</f>
        <v>旭川緑が丘</v>
      </c>
      <c r="E16" s="186"/>
      <c r="F16" s="185"/>
      <c r="G16" s="185" t="str">
        <f>IFERROR(VLOOKUP($B16,①申込!$A$11:$AD$115,3,0)&amp;" "&amp;VLOOKUP($B16,①申込!$A$11:$AD$115,4,0),"")</f>
        <v xml:space="preserve">a </v>
      </c>
      <c r="H16" s="185" t="str">
        <f>IFERROR(VLOOKUP($B16,①申込!$A$11:$AD$115,5,0)&amp;" "&amp;VLOOKUP($B16,①申込!$A$11:$AD$115,6,0),"")</f>
        <v xml:space="preserve"> </v>
      </c>
      <c r="I16" s="185" t="str">
        <f t="shared" si="1"/>
        <v>女</v>
      </c>
      <c r="J16" s="187">
        <f t="shared" si="2"/>
        <v>2</v>
      </c>
      <c r="K16" s="185">
        <f>IFERROR(VLOOKUP($B16,①申込!$A$11:$AD$115,7,0),"")</f>
        <v>0</v>
      </c>
      <c r="L16" s="185">
        <f>IFERROR(VLOOKUP($B16,①申込!$A$11:$AD$115,8,0),"")</f>
        <v>0</v>
      </c>
      <c r="M16" s="188"/>
      <c r="N16" s="189" t="str">
        <f>IF($G16="","",①申込!$E$6)</f>
        <v>旭川</v>
      </c>
      <c r="O16" s="185" t="str">
        <f>IFERROR(VLOOKUP($B16,①申込!$A$11:$AD$115,21,0),"")</f>
        <v/>
      </c>
      <c r="P16" s="189" t="str">
        <f>IF(O16="","",VLOOKUP(O16,全集約!$BX$4:$BY$44,2,0))</f>
        <v/>
      </c>
      <c r="Q16" s="187">
        <f>IFERROR(VLOOKUP($B16,①申込!$A$11:$AD$115,11,0),"")</f>
        <v>0</v>
      </c>
      <c r="R16" s="187">
        <f>IFERROR(VLOOKUP($B16,①申込!$A$11:$AD$115,12,0),"")</f>
        <v>0</v>
      </c>
      <c r="S16" s="185" t="str">
        <f>IFERROR(VLOOKUP($B16,①申込!$A$11:$AD$115,22,0),"")</f>
        <v/>
      </c>
      <c r="T16" s="189" t="str">
        <f>IF(S16="","",VLOOKUP(S16,全集約!$BX$4:$BY$44,2,0))</f>
        <v/>
      </c>
      <c r="U16" s="187">
        <f>IFERROR(VLOOKUP($B16,①申込!$A$11:$AD$115,15,0),"")</f>
        <v>0</v>
      </c>
      <c r="V16" s="187">
        <f>IFERROR(VLOOKUP($B16,①申込!$A$11:$AD$115,16,0),"")</f>
        <v>0</v>
      </c>
      <c r="W16" s="185" t="str">
        <f>IFERROR(VLOOKUP($B16,①申込!$A$11:$AD$115,23,0),"")</f>
        <v>中学女子4X100mR</v>
      </c>
      <c r="X16" s="189">
        <f>IF(W16="","",VLOOKUP(W16,全集約!$BX$4:$BY$44,2,0))</f>
        <v>32</v>
      </c>
      <c r="Y16" s="190">
        <f>IF($X16=10,①申込!$G$47,IF($X16=32,①申込!$G$48,""))</f>
        <v>56.78</v>
      </c>
      <c r="Z16" s="190">
        <f>IFERROR(VLOOKUP($B16,①申込!$A$11:$AD$115,19,0),"")</f>
        <v>0</v>
      </c>
      <c r="AA16" s="191"/>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3"/>
      <c r="BB16" s="192"/>
      <c r="BC16" s="192"/>
      <c r="BD16" s="192"/>
      <c r="BE16" s="192"/>
      <c r="BF16" s="192"/>
      <c r="BG16" s="192"/>
      <c r="BH16" s="192"/>
      <c r="BI16" s="192"/>
      <c r="BJ16" s="192"/>
      <c r="BK16" s="192"/>
      <c r="BL16" s="192"/>
      <c r="BM16" s="192"/>
      <c r="BN16" s="192"/>
      <c r="BO16" s="192"/>
      <c r="BP16" s="192"/>
      <c r="BQ16" s="192"/>
      <c r="BR16" s="192"/>
      <c r="BS16" s="192"/>
      <c r="BT16" s="192"/>
      <c r="BU16" s="192"/>
      <c r="BV16" s="452"/>
      <c r="BW16" s="111"/>
      <c r="BX16" s="106" t="s">
        <v>947</v>
      </c>
      <c r="BY16" s="106">
        <v>13</v>
      </c>
      <c r="BZ16" s="106"/>
      <c r="CB16" s="104" t="s">
        <v>102</v>
      </c>
      <c r="CC16" s="104">
        <v>2</v>
      </c>
      <c r="CI16" s="93">
        <v>1</v>
      </c>
      <c r="CJ16" s="93" t="s">
        <v>84</v>
      </c>
      <c r="CK16" s="93" t="s">
        <v>84</v>
      </c>
      <c r="CL16" s="93" t="s">
        <v>251</v>
      </c>
      <c r="CM16" s="93">
        <v>111</v>
      </c>
    </row>
    <row r="17" spans="1:91" s="49" customFormat="1" ht="13.5">
      <c r="A17" s="178"/>
      <c r="B17" s="425">
        <v>14</v>
      </c>
      <c r="C17" s="450">
        <f t="shared" si="0"/>
        <v>370</v>
      </c>
      <c r="D17" s="185" t="str">
        <f>IF($G17="","",①申込!$B$4)</f>
        <v>旭川緑が丘</v>
      </c>
      <c r="E17" s="186"/>
      <c r="F17" s="185"/>
      <c r="G17" s="185" t="str">
        <f>IFERROR(VLOOKUP($B17,①申込!$A$11:$AD$115,3,0)&amp;" "&amp;VLOOKUP($B17,①申込!$A$11:$AD$115,4,0),"")</f>
        <v xml:space="preserve">a </v>
      </c>
      <c r="H17" s="185" t="str">
        <f>IFERROR(VLOOKUP($B17,①申込!$A$11:$AD$115,5,0)&amp;" "&amp;VLOOKUP($B17,①申込!$A$11:$AD$115,6,0),"")</f>
        <v xml:space="preserve"> </v>
      </c>
      <c r="I17" s="185" t="str">
        <f t="shared" si="1"/>
        <v>女</v>
      </c>
      <c r="J17" s="187">
        <f t="shared" si="2"/>
        <v>2</v>
      </c>
      <c r="K17" s="185">
        <f>IFERROR(VLOOKUP($B17,①申込!$A$11:$AD$115,7,0),"")</f>
        <v>0</v>
      </c>
      <c r="L17" s="185">
        <f>IFERROR(VLOOKUP($B17,①申込!$A$11:$AD$115,8,0),"")</f>
        <v>0</v>
      </c>
      <c r="M17" s="188"/>
      <c r="N17" s="189" t="str">
        <f>IF($G17="","",①申込!$E$6)</f>
        <v>旭川</v>
      </c>
      <c r="O17" s="185" t="str">
        <f>IFERROR(VLOOKUP($B17,①申込!$A$11:$AD$115,21,0),"")</f>
        <v>中学女子800m</v>
      </c>
      <c r="P17" s="189">
        <f>IF(O17="","",VLOOKUP(O17,全集約!$BX$4:$BY$44,2,0))</f>
        <v>24</v>
      </c>
      <c r="Q17" s="187" t="str">
        <f>IFERROR(VLOOKUP($B17,①申込!$A$11:$AD$115,11,0),"")</f>
        <v>2.23.56</v>
      </c>
      <c r="R17" s="187">
        <f>IFERROR(VLOOKUP($B17,①申込!$A$11:$AD$115,12,0),"")</f>
        <v>0</v>
      </c>
      <c r="S17" s="185" t="str">
        <f>IFERROR(VLOOKUP($B17,①申込!$A$11:$AD$115,22,0),"")</f>
        <v>中学女子100mH(0.762m-8.0m)</v>
      </c>
      <c r="T17" s="189">
        <f>IF(S17="","",VLOOKUP(S17,全集約!$BX$4:$BY$44,2,0))</f>
        <v>27</v>
      </c>
      <c r="U17" s="187" t="str">
        <f>IFERROR(VLOOKUP($B17,①申込!$A$11:$AD$115,15,0),"")</f>
        <v>17.64</v>
      </c>
      <c r="V17" s="187">
        <f>IFERROR(VLOOKUP($B17,①申込!$A$11:$AD$115,16,0),"")</f>
        <v>0.2</v>
      </c>
      <c r="W17" s="185" t="str">
        <f>IFERROR(VLOOKUP($B17,①申込!$A$11:$AD$115,23,0),"")</f>
        <v/>
      </c>
      <c r="X17" s="189" t="str">
        <f>IF(W17="","",VLOOKUP(W17,全集約!$BX$4:$BY$44,2,0))</f>
        <v/>
      </c>
      <c r="Y17" s="190" t="str">
        <f>IF($X17=10,①申込!$G$47,IF($X17=32,①申込!$G$48,""))</f>
        <v/>
      </c>
      <c r="Z17" s="190">
        <f>IFERROR(VLOOKUP($B17,①申込!$A$11:$AD$115,19,0),"")</f>
        <v>0</v>
      </c>
      <c r="AA17" s="191"/>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3"/>
      <c r="BB17" s="192"/>
      <c r="BC17" s="192"/>
      <c r="BD17" s="192"/>
      <c r="BE17" s="192"/>
      <c r="BF17" s="192"/>
      <c r="BG17" s="192"/>
      <c r="BH17" s="192"/>
      <c r="BI17" s="192"/>
      <c r="BJ17" s="192"/>
      <c r="BK17" s="192"/>
      <c r="BL17" s="192"/>
      <c r="BM17" s="192"/>
      <c r="BN17" s="192"/>
      <c r="BO17" s="192"/>
      <c r="BP17" s="192"/>
      <c r="BQ17" s="192"/>
      <c r="BR17" s="192"/>
      <c r="BS17" s="192"/>
      <c r="BT17" s="192"/>
      <c r="BU17" s="192"/>
      <c r="BV17" s="452"/>
      <c r="BW17" s="111"/>
      <c r="BX17" s="108" t="s">
        <v>948</v>
      </c>
      <c r="BY17" s="107">
        <v>14</v>
      </c>
      <c r="BZ17" s="106"/>
      <c r="CB17" s="104" t="s">
        <v>103</v>
      </c>
      <c r="CC17" s="104">
        <v>3</v>
      </c>
      <c r="CI17" s="93">
        <v>1</v>
      </c>
      <c r="CJ17" s="93" t="s">
        <v>84</v>
      </c>
      <c r="CK17" s="93" t="s">
        <v>84</v>
      </c>
      <c r="CL17" s="93" t="s">
        <v>252</v>
      </c>
      <c r="CM17" s="93">
        <v>112</v>
      </c>
    </row>
    <row r="18" spans="1:91" s="49" customFormat="1" ht="13.5">
      <c r="A18" s="178"/>
      <c r="B18" s="425">
        <v>15</v>
      </c>
      <c r="C18" s="450">
        <f t="shared" si="0"/>
        <v>370</v>
      </c>
      <c r="D18" s="185" t="str">
        <f>IF($G18="","",①申込!$B$4)</f>
        <v>旭川緑が丘</v>
      </c>
      <c r="E18" s="186"/>
      <c r="F18" s="185"/>
      <c r="G18" s="185" t="str">
        <f>IFERROR(VLOOKUP($B18,①申込!$A$11:$AD$115,3,0)&amp;" "&amp;VLOOKUP($B18,①申込!$A$11:$AD$115,4,0),"")</f>
        <v xml:space="preserve">a </v>
      </c>
      <c r="H18" s="185" t="str">
        <f>IFERROR(VLOOKUP($B18,①申込!$A$11:$AD$115,5,0)&amp;" "&amp;VLOOKUP($B18,①申込!$A$11:$AD$115,6,0),"")</f>
        <v xml:space="preserve"> </v>
      </c>
      <c r="I18" s="185" t="str">
        <f t="shared" si="1"/>
        <v>女</v>
      </c>
      <c r="J18" s="187">
        <f t="shared" si="2"/>
        <v>2</v>
      </c>
      <c r="K18" s="185">
        <f>IFERROR(VLOOKUP($B18,①申込!$A$11:$AD$115,7,0),"")</f>
        <v>0</v>
      </c>
      <c r="L18" s="185">
        <f>IFERROR(VLOOKUP($B18,①申込!$A$11:$AD$115,8,0),"")</f>
        <v>0</v>
      </c>
      <c r="M18" s="188"/>
      <c r="N18" s="189" t="str">
        <f>IF($G18="","",①申込!$E$6)</f>
        <v>旭川</v>
      </c>
      <c r="O18" s="185" t="str">
        <f>IFERROR(VLOOKUP($B18,①申込!$A$11:$AD$115,21,0),"")</f>
        <v/>
      </c>
      <c r="P18" s="189" t="str">
        <f>IF(O18="","",VLOOKUP(O18,全集約!$BX$4:$BY$44,2,0))</f>
        <v/>
      </c>
      <c r="Q18" s="187">
        <f>IFERROR(VLOOKUP($B18,①申込!$A$11:$AD$115,11,0),"")</f>
        <v>0</v>
      </c>
      <c r="R18" s="187">
        <f>IFERROR(VLOOKUP($B18,①申込!$A$11:$AD$115,12,0),"")</f>
        <v>0</v>
      </c>
      <c r="S18" s="185" t="str">
        <f>IFERROR(VLOOKUP($B18,①申込!$A$11:$AD$115,22,0),"")</f>
        <v/>
      </c>
      <c r="T18" s="189" t="str">
        <f>IF(S18="","",VLOOKUP(S18,全集約!$BX$4:$BY$44,2,0))</f>
        <v/>
      </c>
      <c r="U18" s="187">
        <f>IFERROR(VLOOKUP($B18,①申込!$A$11:$AD$115,15,0),"")</f>
        <v>0</v>
      </c>
      <c r="V18" s="187">
        <f>IFERROR(VLOOKUP($B18,①申込!$A$11:$AD$115,16,0),"")</f>
        <v>0</v>
      </c>
      <c r="W18" s="185" t="str">
        <f>IFERROR(VLOOKUP($B18,①申込!$A$11:$AD$115,23,0),"")</f>
        <v>中学女子4X100mR</v>
      </c>
      <c r="X18" s="189">
        <f>IF(W18="","",VLOOKUP(W18,全集約!$BX$4:$BY$44,2,0))</f>
        <v>32</v>
      </c>
      <c r="Y18" s="190">
        <f>IF($X18=10,①申込!$G$47,IF($X18=32,①申込!$G$48,""))</f>
        <v>56.78</v>
      </c>
      <c r="Z18" s="190">
        <f>IFERROR(VLOOKUP($B18,①申込!$A$11:$AD$115,19,0),"")</f>
        <v>0</v>
      </c>
      <c r="AA18" s="191"/>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3"/>
      <c r="BB18" s="192"/>
      <c r="BC18" s="192"/>
      <c r="BD18" s="192"/>
      <c r="BE18" s="192"/>
      <c r="BF18" s="192"/>
      <c r="BG18" s="192"/>
      <c r="BH18" s="192"/>
      <c r="BI18" s="192"/>
      <c r="BJ18" s="192"/>
      <c r="BK18" s="192"/>
      <c r="BL18" s="192"/>
      <c r="BM18" s="192"/>
      <c r="BN18" s="192"/>
      <c r="BO18" s="192"/>
      <c r="BP18" s="192"/>
      <c r="BQ18" s="192"/>
      <c r="BR18" s="192"/>
      <c r="BS18" s="192"/>
      <c r="BT18" s="192"/>
      <c r="BU18" s="192"/>
      <c r="BV18" s="452"/>
      <c r="BW18" s="111"/>
      <c r="BX18" s="109" t="s">
        <v>949</v>
      </c>
      <c r="BY18" s="106">
        <v>15</v>
      </c>
      <c r="BZ18" s="106"/>
      <c r="CB18" s="104" t="s">
        <v>104</v>
      </c>
      <c r="CC18" s="104">
        <v>4</v>
      </c>
      <c r="CI18" s="93">
        <v>1</v>
      </c>
      <c r="CJ18" s="93" t="s">
        <v>84</v>
      </c>
      <c r="CK18" s="93" t="s">
        <v>84</v>
      </c>
      <c r="CL18" s="93" t="s">
        <v>253</v>
      </c>
      <c r="CM18" s="93">
        <v>113</v>
      </c>
    </row>
    <row r="19" spans="1:91" s="49" customFormat="1" ht="13.5">
      <c r="A19" s="178"/>
      <c r="B19" s="425">
        <v>16</v>
      </c>
      <c r="C19" s="450">
        <f t="shared" si="0"/>
        <v>370</v>
      </c>
      <c r="D19" s="185" t="str">
        <f>IF($G19="","",①申込!$B$4)</f>
        <v>旭川緑が丘</v>
      </c>
      <c r="E19" s="186"/>
      <c r="F19" s="185"/>
      <c r="G19" s="185" t="str">
        <f>IFERROR(VLOOKUP($B19,①申込!$A$11:$AD$115,3,0)&amp;" "&amp;VLOOKUP($B19,①申込!$A$11:$AD$115,4,0),"")</f>
        <v xml:space="preserve">a </v>
      </c>
      <c r="H19" s="185" t="str">
        <f>IFERROR(VLOOKUP($B19,①申込!$A$11:$AD$115,5,0)&amp;" "&amp;VLOOKUP($B19,①申込!$A$11:$AD$115,6,0),"")</f>
        <v xml:space="preserve"> </v>
      </c>
      <c r="I19" s="185" t="str">
        <f t="shared" si="1"/>
        <v>女</v>
      </c>
      <c r="J19" s="187">
        <f t="shared" si="2"/>
        <v>2</v>
      </c>
      <c r="K19" s="185">
        <f>IFERROR(VLOOKUP($B19,①申込!$A$11:$AD$115,7,0),"")</f>
        <v>0</v>
      </c>
      <c r="L19" s="185">
        <f>IFERROR(VLOOKUP($B19,①申込!$A$11:$AD$115,8,0),"")</f>
        <v>0</v>
      </c>
      <c r="M19" s="188"/>
      <c r="N19" s="189" t="str">
        <f>IF($G19="","",①申込!$E$6)</f>
        <v>旭川</v>
      </c>
      <c r="O19" s="185" t="str">
        <f>IFERROR(VLOOKUP($B19,①申込!$A$11:$AD$115,21,0),"")</f>
        <v>中学女子砲丸投(2.72kg)</v>
      </c>
      <c r="P19" s="189">
        <f>IF(O19="","",VLOOKUP(O19,全集約!$BX$4:$BY$44,2,0))</f>
        <v>30</v>
      </c>
      <c r="Q19" s="187">
        <f>IFERROR(VLOOKUP($B19,①申込!$A$11:$AD$115,11,0),"")</f>
        <v>0</v>
      </c>
      <c r="R19" s="187">
        <f>IFERROR(VLOOKUP($B19,①申込!$A$11:$AD$115,12,0),"")</f>
        <v>0</v>
      </c>
      <c r="S19" s="185" t="str">
        <f>IFERROR(VLOOKUP($B19,①申込!$A$11:$AD$115,22,0),"")</f>
        <v>中学2年女子100m</v>
      </c>
      <c r="T19" s="189">
        <f>IF(S19="","",VLOOKUP(S19,全集約!$BX$4:$BY$44,2,0))</f>
        <v>22</v>
      </c>
      <c r="U19" s="187">
        <f>IFERROR(VLOOKUP($B19,①申込!$A$11:$AD$115,15,0),"")</f>
        <v>0</v>
      </c>
      <c r="V19" s="187">
        <f>IFERROR(VLOOKUP($B19,①申込!$A$11:$AD$115,16,0),"")</f>
        <v>0</v>
      </c>
      <c r="W19" s="185" t="str">
        <f>IFERROR(VLOOKUP($B19,①申込!$A$11:$AD$115,23,0),"")</f>
        <v>中学女子4X100mR</v>
      </c>
      <c r="X19" s="189">
        <f>IF(W19="","",VLOOKUP(W19,全集約!$BX$4:$BY$44,2,0))</f>
        <v>32</v>
      </c>
      <c r="Y19" s="190">
        <f>IF($X19=10,①申込!$G$47,IF($X19=32,①申込!$G$48,""))</f>
        <v>56.78</v>
      </c>
      <c r="Z19" s="190">
        <f>IFERROR(VLOOKUP($B19,①申込!$A$11:$AD$115,19,0),"")</f>
        <v>0</v>
      </c>
      <c r="AA19" s="191"/>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3"/>
      <c r="BB19" s="192"/>
      <c r="BC19" s="192"/>
      <c r="BD19" s="192"/>
      <c r="BE19" s="192"/>
      <c r="BF19" s="192"/>
      <c r="BG19" s="192"/>
      <c r="BH19" s="192"/>
      <c r="BI19" s="192"/>
      <c r="BJ19" s="192"/>
      <c r="BK19" s="192"/>
      <c r="BL19" s="192"/>
      <c r="BM19" s="192"/>
      <c r="BN19" s="192"/>
      <c r="BO19" s="192"/>
      <c r="BP19" s="192"/>
      <c r="BQ19" s="192"/>
      <c r="BR19" s="192"/>
      <c r="BS19" s="192"/>
      <c r="BT19" s="192"/>
      <c r="BU19" s="192"/>
      <c r="BV19" s="452"/>
      <c r="BW19" s="111"/>
      <c r="BX19" s="109"/>
      <c r="BY19" s="106"/>
      <c r="BZ19" s="106"/>
      <c r="CB19" s="104" t="s">
        <v>105</v>
      </c>
      <c r="CC19" s="104">
        <v>5</v>
      </c>
      <c r="CI19" s="93">
        <v>1</v>
      </c>
      <c r="CJ19" s="93" t="s">
        <v>84</v>
      </c>
      <c r="CK19" s="93" t="s">
        <v>84</v>
      </c>
      <c r="CL19" s="93" t="s">
        <v>254</v>
      </c>
      <c r="CM19" s="93">
        <v>114</v>
      </c>
    </row>
    <row r="20" spans="1:91" s="49" customFormat="1" ht="13.5">
      <c r="A20" s="178"/>
      <c r="B20" s="425">
        <v>17</v>
      </c>
      <c r="C20" s="450">
        <f t="shared" si="0"/>
        <v>370</v>
      </c>
      <c r="D20" s="185" t="str">
        <f>IF($G20="","",①申込!$B$4)</f>
        <v>旭川緑が丘</v>
      </c>
      <c r="E20" s="186"/>
      <c r="F20" s="185"/>
      <c r="G20" s="185" t="str">
        <f>IFERROR(VLOOKUP($B20,①申込!$A$11:$AD$115,3,0)&amp;" "&amp;VLOOKUP($B20,①申込!$A$11:$AD$115,4,0),"")</f>
        <v xml:space="preserve">a </v>
      </c>
      <c r="H20" s="185" t="str">
        <f>IFERROR(VLOOKUP($B20,①申込!$A$11:$AD$115,5,0)&amp;" "&amp;VLOOKUP($B20,①申込!$A$11:$AD$115,6,0),"")</f>
        <v xml:space="preserve"> </v>
      </c>
      <c r="I20" s="185" t="str">
        <f t="shared" si="1"/>
        <v>女</v>
      </c>
      <c r="J20" s="187">
        <f t="shared" si="2"/>
        <v>2</v>
      </c>
      <c r="K20" s="185">
        <f>IFERROR(VLOOKUP($B20,①申込!$A$11:$AD$115,7,0),"")</f>
        <v>0</v>
      </c>
      <c r="L20" s="185">
        <f>IFERROR(VLOOKUP($B20,①申込!$A$11:$AD$115,8,0),"")</f>
        <v>0</v>
      </c>
      <c r="M20" s="188"/>
      <c r="N20" s="189" t="str">
        <f>IF($G20="","",①申込!$E$6)</f>
        <v>旭川</v>
      </c>
      <c r="O20" s="185" t="str">
        <f>IFERROR(VLOOKUP($B20,①申込!$A$11:$AD$115,21,0),"")</f>
        <v>中学女子100mH(0.762m-8.0m)</v>
      </c>
      <c r="P20" s="189">
        <f>IF(O20="","",VLOOKUP(O20,全集約!$BX$4:$BY$44,2,0))</f>
        <v>27</v>
      </c>
      <c r="Q20" s="187">
        <f>IFERROR(VLOOKUP($B20,①申込!$A$11:$AD$115,11,0),"")</f>
        <v>0</v>
      </c>
      <c r="R20" s="187">
        <f>IFERROR(VLOOKUP($B20,①申込!$A$11:$AD$115,12,0),"")</f>
        <v>0</v>
      </c>
      <c r="S20" s="185" t="str">
        <f>IFERROR(VLOOKUP($B20,①申込!$A$11:$AD$115,22,0),"")</f>
        <v/>
      </c>
      <c r="T20" s="189" t="str">
        <f>IF(S20="","",VLOOKUP(S20,全集約!$BX$4:$BY$44,2,0))</f>
        <v/>
      </c>
      <c r="U20" s="187">
        <f>IFERROR(VLOOKUP($B20,①申込!$A$11:$AD$115,15,0),"")</f>
        <v>0</v>
      </c>
      <c r="V20" s="187">
        <f>IFERROR(VLOOKUP($B20,①申込!$A$11:$AD$115,16,0),"")</f>
        <v>0</v>
      </c>
      <c r="W20" s="185" t="str">
        <f>IFERROR(VLOOKUP($B20,①申込!$A$11:$AD$115,23,0),"")</f>
        <v>中学女子4X100mR</v>
      </c>
      <c r="X20" s="189">
        <f>IF(W20="","",VLOOKUP(W20,全集約!$BX$4:$BY$44,2,0))</f>
        <v>32</v>
      </c>
      <c r="Y20" s="190">
        <f>IF($X20=10,①申込!$G$47,IF($X20=32,①申込!$G$48,""))</f>
        <v>56.78</v>
      </c>
      <c r="Z20" s="190">
        <f>IFERROR(VLOOKUP($B20,①申込!$A$11:$AD$115,19,0),"")</f>
        <v>0</v>
      </c>
      <c r="AA20" s="191"/>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3"/>
      <c r="BB20" s="192"/>
      <c r="BC20" s="192"/>
      <c r="BD20" s="192"/>
      <c r="BE20" s="192"/>
      <c r="BF20" s="192"/>
      <c r="BG20" s="192"/>
      <c r="BH20" s="192"/>
      <c r="BI20" s="192"/>
      <c r="BJ20" s="192"/>
      <c r="BK20" s="192"/>
      <c r="BL20" s="192"/>
      <c r="BM20" s="192"/>
      <c r="BN20" s="192"/>
      <c r="BO20" s="192"/>
      <c r="BP20" s="192"/>
      <c r="BQ20" s="192"/>
      <c r="BR20" s="192"/>
      <c r="BS20" s="192"/>
      <c r="BT20" s="192"/>
      <c r="BU20" s="192"/>
      <c r="BV20" s="452"/>
      <c r="BW20" s="111"/>
      <c r="BX20" s="109"/>
      <c r="BY20" s="106"/>
      <c r="BZ20" s="106"/>
      <c r="CB20" s="104" t="s">
        <v>106</v>
      </c>
      <c r="CC20" s="104">
        <v>6</v>
      </c>
      <c r="CI20" s="93">
        <v>1</v>
      </c>
      <c r="CJ20" s="93" t="s">
        <v>84</v>
      </c>
      <c r="CK20" s="93" t="s">
        <v>84</v>
      </c>
      <c r="CL20" s="93" t="s">
        <v>255</v>
      </c>
      <c r="CM20" s="93">
        <v>115</v>
      </c>
    </row>
    <row r="21" spans="1:91" s="49" customFormat="1" ht="13.5">
      <c r="A21" s="178"/>
      <c r="B21" s="425">
        <v>18</v>
      </c>
      <c r="C21" s="450">
        <f t="shared" si="0"/>
        <v>370</v>
      </c>
      <c r="D21" s="185" t="str">
        <f>IF($G21="","",①申込!$B$4)</f>
        <v>旭川緑が丘</v>
      </c>
      <c r="E21" s="186"/>
      <c r="F21" s="185"/>
      <c r="G21" s="185" t="str">
        <f>IFERROR(VLOOKUP($B21,①申込!$A$11:$AD$115,3,0)&amp;" "&amp;VLOOKUP($B21,①申込!$A$11:$AD$115,4,0),"")</f>
        <v>北村 裕美</v>
      </c>
      <c r="H21" s="185" t="str">
        <f>IFERROR(VLOOKUP($B21,①申込!$A$11:$AD$115,5,0)&amp;" "&amp;VLOOKUP($B21,①申込!$A$11:$AD$115,6,0),"")</f>
        <v>ｷﾀﾑﾗ ﾋﾛﾐ</v>
      </c>
      <c r="I21" s="185" t="str">
        <f t="shared" si="1"/>
        <v>男</v>
      </c>
      <c r="J21" s="187">
        <f t="shared" si="2"/>
        <v>1</v>
      </c>
      <c r="K21" s="185" t="str">
        <f>IFERROR(VLOOKUP($B21,①申込!$A$11:$AD$115,7,0),"")</f>
        <v>J3</v>
      </c>
      <c r="L21" s="185">
        <f>IFERROR(VLOOKUP($B21,①申込!$A$11:$AD$115,8,0),"")</f>
        <v>2008</v>
      </c>
      <c r="M21" s="188"/>
      <c r="N21" s="189" t="str">
        <f>IF($G21="","",①申込!$E$6)</f>
        <v>旭川</v>
      </c>
      <c r="O21" s="185" t="str">
        <f>IFERROR(VLOOKUP($B21,①申込!$A$11:$AD$115,21,0),"")</f>
        <v>中学1年男子100m</v>
      </c>
      <c r="P21" s="189">
        <f>IF(O21="","",VLOOKUP(O21,全集約!$BX$4:$BY$44,2,0))</f>
        <v>1</v>
      </c>
      <c r="Q21" s="187" t="str">
        <f>IFERROR(VLOOKUP($B21,①申込!$A$11:$AD$115,11,0),"")</f>
        <v>11.12</v>
      </c>
      <c r="R21" s="187">
        <f>IFERROR(VLOOKUP($B21,①申込!$A$11:$AD$115,12,0),"")</f>
        <v>0.5</v>
      </c>
      <c r="S21" s="185" t="str">
        <f>IFERROR(VLOOKUP($B21,①申込!$A$11:$AD$115,22,0),"")</f>
        <v>中学男子砲丸投(5.000kg)</v>
      </c>
      <c r="T21" s="189">
        <f>IF(S21="","",VLOOKUP(S21,全集約!$BX$4:$BY$44,2,0))</f>
        <v>14</v>
      </c>
      <c r="U21" s="187" t="str">
        <f>IFERROR(VLOOKUP($B21,①申込!$A$11:$AD$115,15,0),"")</f>
        <v>3m34</v>
      </c>
      <c r="V21" s="187">
        <f>IFERROR(VLOOKUP($B21,①申込!$A$11:$AD$115,16,0),"")</f>
        <v>-2.1</v>
      </c>
      <c r="W21" s="185" t="str">
        <f>IFERROR(VLOOKUP($B21,①申込!$A$11:$AD$115,23,0),"")</f>
        <v>中学男子4X100mR</v>
      </c>
      <c r="X21" s="189">
        <f>IF(W21="","",VLOOKUP(W21,全集約!$BX$4:$BY$44,2,0))</f>
        <v>10</v>
      </c>
      <c r="Y21" s="190">
        <f>IF($X21=10,①申込!$G$47,IF($X21=32,①申込!$G$48,""))</f>
        <v>12.34</v>
      </c>
      <c r="Z21" s="190">
        <f>IFERROR(VLOOKUP($B21,①申込!$A$11:$AD$115,19,0),"")</f>
        <v>0</v>
      </c>
      <c r="AA21" s="191"/>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3"/>
      <c r="BB21" s="192"/>
      <c r="BC21" s="192"/>
      <c r="BD21" s="192"/>
      <c r="BE21" s="192"/>
      <c r="BF21" s="192"/>
      <c r="BG21" s="192"/>
      <c r="BH21" s="192"/>
      <c r="BI21" s="192"/>
      <c r="BJ21" s="192"/>
      <c r="BK21" s="192"/>
      <c r="BL21" s="192"/>
      <c r="BM21" s="192"/>
      <c r="BN21" s="192"/>
      <c r="BO21" s="192"/>
      <c r="BP21" s="192"/>
      <c r="BQ21" s="192"/>
      <c r="BR21" s="192"/>
      <c r="BS21" s="192"/>
      <c r="BT21" s="192"/>
      <c r="BU21" s="192"/>
      <c r="BV21" s="452"/>
      <c r="BW21" s="111"/>
      <c r="BX21" s="109" t="s">
        <v>1077</v>
      </c>
      <c r="BY21" s="106">
        <v>21</v>
      </c>
      <c r="BZ21" s="106"/>
      <c r="CB21" s="104" t="s">
        <v>107</v>
      </c>
      <c r="CC21" s="104">
        <v>7</v>
      </c>
      <c r="CI21" s="93">
        <v>1</v>
      </c>
      <c r="CJ21" s="93" t="s">
        <v>84</v>
      </c>
      <c r="CK21" s="93" t="s">
        <v>84</v>
      </c>
      <c r="CL21" s="93" t="s">
        <v>256</v>
      </c>
      <c r="CM21" s="93">
        <v>116</v>
      </c>
    </row>
    <row r="22" spans="1:91" s="49" customFormat="1" ht="13.5">
      <c r="A22" s="178"/>
      <c r="B22" s="425">
        <v>19</v>
      </c>
      <c r="C22" s="450">
        <f t="shared" si="0"/>
        <v>370</v>
      </c>
      <c r="D22" s="185" t="str">
        <f>IF($G22="","",①申込!$B$4)</f>
        <v>旭川緑が丘</v>
      </c>
      <c r="E22" s="186"/>
      <c r="F22" s="185"/>
      <c r="G22" s="185" t="str">
        <f>IFERROR(VLOOKUP($B22,①申込!$A$11:$AD$115,3,0)&amp;" "&amp;VLOOKUP($B22,①申込!$A$11:$AD$115,4,0),"")</f>
        <v xml:space="preserve">北村 </v>
      </c>
      <c r="H22" s="185" t="str">
        <f>IFERROR(VLOOKUP($B22,①申込!$A$11:$AD$115,5,0)&amp;" "&amp;VLOOKUP($B22,①申込!$A$11:$AD$115,6,0),"")</f>
        <v xml:space="preserve"> </v>
      </c>
      <c r="I22" s="185" t="str">
        <f t="shared" si="1"/>
        <v>男</v>
      </c>
      <c r="J22" s="187">
        <f t="shared" si="2"/>
        <v>1</v>
      </c>
      <c r="K22" s="185">
        <f>IFERROR(VLOOKUP($B22,①申込!$A$11:$AD$115,7,0),"")</f>
        <v>2</v>
      </c>
      <c r="L22" s="185">
        <f>IFERROR(VLOOKUP($B22,①申込!$A$11:$AD$115,8,0),"")</f>
        <v>2008</v>
      </c>
      <c r="M22" s="188"/>
      <c r="N22" s="189" t="str">
        <f>IF($G22="","",①申込!$E$6)</f>
        <v>旭川</v>
      </c>
      <c r="O22" s="185" t="str">
        <f>IFERROR(VLOOKUP($B22,①申込!$A$11:$AD$115,21,0),"")</f>
        <v>中学1年男子100m</v>
      </c>
      <c r="P22" s="189">
        <f>IF(O22="","",VLOOKUP(O22,全集約!$BX$4:$BY$44,2,0))</f>
        <v>1</v>
      </c>
      <c r="Q22" s="187" t="str">
        <f>IFERROR(VLOOKUP($B22,①申込!$A$11:$AD$115,11,0),"")</f>
        <v>2.14.81</v>
      </c>
      <c r="R22" s="187">
        <f>IFERROR(VLOOKUP($B22,①申込!$A$11:$AD$115,12,0),"")</f>
        <v>0</v>
      </c>
      <c r="S22" s="185" t="str">
        <f>IFERROR(VLOOKUP($B22,①申込!$A$11:$AD$115,22,0),"")</f>
        <v/>
      </c>
      <c r="T22" s="189" t="str">
        <f>IF(S22="","",VLOOKUP(S22,全集約!$BX$4:$BY$44,2,0))</f>
        <v/>
      </c>
      <c r="U22" s="187">
        <f>IFERROR(VLOOKUP($B22,①申込!$A$11:$AD$115,15,0),"")</f>
        <v>0</v>
      </c>
      <c r="V22" s="187">
        <f>IFERROR(VLOOKUP($B22,①申込!$A$11:$AD$115,16,0),"")</f>
        <v>0</v>
      </c>
      <c r="W22" s="185" t="str">
        <f>IFERROR(VLOOKUP($B22,①申込!$A$11:$AD$115,23,0),"")</f>
        <v/>
      </c>
      <c r="X22" s="189" t="str">
        <f>IF(W22="","",VLOOKUP(W22,全集約!$BX$4:$BY$44,2,0))</f>
        <v/>
      </c>
      <c r="Y22" s="190" t="str">
        <f>IF($X22=10,①申込!$G$47,IF($X22=32,①申込!$G$48,""))</f>
        <v/>
      </c>
      <c r="Z22" s="190">
        <f>IFERROR(VLOOKUP($B22,①申込!$A$11:$AD$115,19,0),"")</f>
        <v>0</v>
      </c>
      <c r="AA22" s="191"/>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3"/>
      <c r="BB22" s="192"/>
      <c r="BC22" s="192"/>
      <c r="BD22" s="192"/>
      <c r="BE22" s="192"/>
      <c r="BF22" s="192"/>
      <c r="BG22" s="192"/>
      <c r="BH22" s="192"/>
      <c r="BI22" s="192"/>
      <c r="BJ22" s="192"/>
      <c r="BK22" s="192"/>
      <c r="BL22" s="192"/>
      <c r="BM22" s="192"/>
      <c r="BN22" s="192"/>
      <c r="BO22" s="192"/>
      <c r="BP22" s="192"/>
      <c r="BQ22" s="192"/>
      <c r="BR22" s="192"/>
      <c r="BS22" s="192"/>
      <c r="BT22" s="192"/>
      <c r="BU22" s="192"/>
      <c r="BV22" s="452"/>
      <c r="BW22" s="111"/>
      <c r="BX22" s="109" t="s">
        <v>1078</v>
      </c>
      <c r="BY22" s="106">
        <v>22</v>
      </c>
      <c r="BZ22" s="106"/>
      <c r="CB22" s="104" t="s">
        <v>108</v>
      </c>
      <c r="CC22" s="104">
        <v>8</v>
      </c>
      <c r="CI22" s="93">
        <v>1</v>
      </c>
      <c r="CJ22" s="93" t="s">
        <v>84</v>
      </c>
      <c r="CK22" s="93" t="s">
        <v>84</v>
      </c>
      <c r="CL22" s="93" t="s">
        <v>257</v>
      </c>
      <c r="CM22" s="93">
        <v>117</v>
      </c>
    </row>
    <row r="23" spans="1:91" s="49" customFormat="1" ht="13.5">
      <c r="A23" s="178"/>
      <c r="B23" s="425">
        <v>20</v>
      </c>
      <c r="C23" s="450">
        <f t="shared" si="0"/>
        <v>370</v>
      </c>
      <c r="D23" s="185" t="str">
        <f>IF($G23="","",①申込!$B$4)</f>
        <v>旭川緑が丘</v>
      </c>
      <c r="E23" s="186"/>
      <c r="F23" s="185"/>
      <c r="G23" s="185" t="str">
        <f>IFERROR(VLOOKUP($B23,①申込!$A$11:$AD$115,3,0)&amp;" "&amp;VLOOKUP($B23,①申込!$A$11:$AD$115,4,0),"")</f>
        <v xml:space="preserve">北村 </v>
      </c>
      <c r="H23" s="185" t="str">
        <f>IFERROR(VLOOKUP($B23,①申込!$A$11:$AD$115,5,0)&amp;" "&amp;VLOOKUP($B23,①申込!$A$11:$AD$115,6,0),"")</f>
        <v xml:space="preserve"> </v>
      </c>
      <c r="I23" s="185" t="str">
        <f t="shared" si="1"/>
        <v>男</v>
      </c>
      <c r="J23" s="187">
        <f t="shared" si="2"/>
        <v>1</v>
      </c>
      <c r="K23" s="185">
        <f>IFERROR(VLOOKUP($B23,①申込!$A$11:$AD$115,7,0),"")</f>
        <v>2</v>
      </c>
      <c r="L23" s="185">
        <f>IFERROR(VLOOKUP($B23,①申込!$A$11:$AD$115,8,0),"")</f>
        <v>2008</v>
      </c>
      <c r="M23" s="188"/>
      <c r="N23" s="189" t="str">
        <f>IF($G23="","",①申込!$E$6)</f>
        <v>旭川</v>
      </c>
      <c r="O23" s="185" t="str">
        <f>IFERROR(VLOOKUP($B23,①申込!$A$11:$AD$115,21,0),"")</f>
        <v>中学男子200m</v>
      </c>
      <c r="P23" s="189">
        <f>IF(O23="","",VLOOKUP(O23,全集約!$BX$4:$BY$44,2,0))</f>
        <v>4</v>
      </c>
      <c r="Q23" s="187" t="str">
        <f>IFERROR(VLOOKUP($B23,①申込!$A$11:$AD$115,11,0),"")</f>
        <v>5.44</v>
      </c>
      <c r="R23" s="187">
        <f>IFERROR(VLOOKUP($B23,①申込!$A$11:$AD$115,12,0),"")</f>
        <v>0</v>
      </c>
      <c r="S23" s="185" t="str">
        <f>IFERROR(VLOOKUP($B23,①申込!$A$11:$AD$115,22,0),"")</f>
        <v>中学男子800m</v>
      </c>
      <c r="T23" s="189">
        <f>IF(S23="","",VLOOKUP(S23,全集約!$BX$4:$BY$44,2,0))</f>
        <v>6</v>
      </c>
      <c r="U23" s="187">
        <f>IFERROR(VLOOKUP($B23,①申込!$A$11:$AD$115,15,0),"")</f>
        <v>0</v>
      </c>
      <c r="V23" s="187">
        <f>IFERROR(VLOOKUP($B23,①申込!$A$11:$AD$115,16,0),"")</f>
        <v>0</v>
      </c>
      <c r="W23" s="185" t="str">
        <f>IFERROR(VLOOKUP($B23,①申込!$A$11:$AD$115,23,0),"")</f>
        <v>中学男子4X100mR</v>
      </c>
      <c r="X23" s="189">
        <f>IF(W23="","",VLOOKUP(W23,全集約!$BX$4:$BY$44,2,0))</f>
        <v>10</v>
      </c>
      <c r="Y23" s="190">
        <f>IF($X23=10,①申込!$G$47,IF($X23=32,①申込!$G$48,""))</f>
        <v>12.34</v>
      </c>
      <c r="Z23" s="190">
        <f>IFERROR(VLOOKUP($B23,①申込!$A$11:$AD$115,19,0),"")</f>
        <v>0</v>
      </c>
      <c r="AA23" s="191"/>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3"/>
      <c r="BB23" s="192"/>
      <c r="BC23" s="192"/>
      <c r="BD23" s="192"/>
      <c r="BE23" s="192"/>
      <c r="BF23" s="192"/>
      <c r="BG23" s="192"/>
      <c r="BH23" s="192"/>
      <c r="BI23" s="192"/>
      <c r="BJ23" s="192"/>
      <c r="BK23" s="192"/>
      <c r="BL23" s="192"/>
      <c r="BM23" s="192"/>
      <c r="BN23" s="192"/>
      <c r="BO23" s="192"/>
      <c r="BP23" s="192"/>
      <c r="BQ23" s="192"/>
      <c r="BR23" s="192"/>
      <c r="BS23" s="192"/>
      <c r="BT23" s="192"/>
      <c r="BU23" s="192"/>
      <c r="BV23" s="452"/>
      <c r="BW23" s="111"/>
      <c r="BX23" s="109" t="s">
        <v>950</v>
      </c>
      <c r="BY23" s="106">
        <v>23</v>
      </c>
      <c r="BZ23" s="106"/>
      <c r="CB23" s="104" t="s">
        <v>109</v>
      </c>
      <c r="CC23" s="104">
        <v>9</v>
      </c>
      <c r="CI23" s="93">
        <v>1</v>
      </c>
      <c r="CJ23" s="93" t="s">
        <v>84</v>
      </c>
      <c r="CK23" s="93" t="s">
        <v>84</v>
      </c>
      <c r="CL23" s="93" t="s">
        <v>258</v>
      </c>
      <c r="CM23" s="93">
        <v>118</v>
      </c>
    </row>
    <row r="24" spans="1:91" s="49" customFormat="1" ht="13.5">
      <c r="A24" s="178"/>
      <c r="B24" s="425">
        <v>21</v>
      </c>
      <c r="C24" s="450">
        <f t="shared" si="0"/>
        <v>370</v>
      </c>
      <c r="D24" s="185" t="str">
        <f>IF($G24="","",①申込!$B$4)</f>
        <v>旭川緑が丘</v>
      </c>
      <c r="E24" s="186"/>
      <c r="F24" s="185"/>
      <c r="G24" s="185" t="str">
        <f>IFERROR(VLOOKUP($B24,①申込!$A$11:$AD$115,3,0)&amp;" "&amp;VLOOKUP($B24,①申込!$A$11:$AD$115,4,0),"")</f>
        <v xml:space="preserve">北村 </v>
      </c>
      <c r="H24" s="185" t="str">
        <f>IFERROR(VLOOKUP($B24,①申込!$A$11:$AD$115,5,0)&amp;" "&amp;VLOOKUP($B24,①申込!$A$11:$AD$115,6,0),"")</f>
        <v xml:space="preserve"> </v>
      </c>
      <c r="I24" s="185" t="str">
        <f t="shared" si="1"/>
        <v>男</v>
      </c>
      <c r="J24" s="187">
        <f t="shared" si="2"/>
        <v>1</v>
      </c>
      <c r="K24" s="185">
        <f>IFERROR(VLOOKUP($B24,①申込!$A$11:$AD$115,7,0),"")</f>
        <v>2</v>
      </c>
      <c r="L24" s="185">
        <f>IFERROR(VLOOKUP($B24,①申込!$A$11:$AD$115,8,0),"")</f>
        <v>2009</v>
      </c>
      <c r="M24" s="188"/>
      <c r="N24" s="189" t="str">
        <f>IF($G24="","",①申込!$E$6)</f>
        <v>旭川</v>
      </c>
      <c r="O24" s="185" t="str">
        <f>IFERROR(VLOOKUP($B24,①申込!$A$11:$AD$115,21,0),"")</f>
        <v>中学男子走幅跳</v>
      </c>
      <c r="P24" s="189">
        <f>IF(O24="","",VLOOKUP(O24,全集約!$BX$4:$BY$44,2,0))</f>
        <v>13</v>
      </c>
      <c r="Q24" s="187" t="str">
        <f>IFERROR(VLOOKUP($B24,①申込!$A$11:$AD$115,11,0),"")</f>
        <v>5m28</v>
      </c>
      <c r="R24" s="187">
        <f>IFERROR(VLOOKUP($B24,①申込!$A$11:$AD$115,12,0),"")</f>
        <v>-0.2</v>
      </c>
      <c r="S24" s="185" t="str">
        <f>IFERROR(VLOOKUP($B24,①申込!$A$11:$AD$115,22,0),"")</f>
        <v>中学男子走高跳</v>
      </c>
      <c r="T24" s="189">
        <f>IF(S24="","",VLOOKUP(S24,全集約!$BX$4:$BY$44,2,0))</f>
        <v>11</v>
      </c>
      <c r="U24" s="187" t="str">
        <f>IFERROR(VLOOKUP($B24,①申込!$A$11:$AD$115,15,0),"")</f>
        <v>1m50</v>
      </c>
      <c r="V24" s="187">
        <f>IFERROR(VLOOKUP($B24,①申込!$A$11:$AD$115,16,0),"")</f>
        <v>0</v>
      </c>
      <c r="W24" s="185" t="str">
        <f>IFERROR(VLOOKUP($B24,①申込!$A$11:$AD$115,23,0),"")</f>
        <v/>
      </c>
      <c r="X24" s="189" t="str">
        <f>IF(W24="","",VLOOKUP(W24,全集約!$BX$4:$BY$44,2,0))</f>
        <v/>
      </c>
      <c r="Y24" s="190" t="str">
        <f>IF($X24=10,①申込!$G$47,IF($X24=32,①申込!$G$48,""))</f>
        <v/>
      </c>
      <c r="Z24" s="190">
        <f>IFERROR(VLOOKUP($B24,①申込!$A$11:$AD$115,19,0),"")</f>
        <v>0</v>
      </c>
      <c r="AA24" s="191"/>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3"/>
      <c r="BB24" s="192"/>
      <c r="BC24" s="192"/>
      <c r="BD24" s="192"/>
      <c r="BE24" s="192"/>
      <c r="BF24" s="192"/>
      <c r="BG24" s="192"/>
      <c r="BH24" s="192"/>
      <c r="BI24" s="192"/>
      <c r="BJ24" s="192"/>
      <c r="BK24" s="192"/>
      <c r="BL24" s="192"/>
      <c r="BM24" s="192"/>
      <c r="BN24" s="192"/>
      <c r="BO24" s="192"/>
      <c r="BP24" s="192"/>
      <c r="BQ24" s="192"/>
      <c r="BR24" s="192"/>
      <c r="BS24" s="192"/>
      <c r="BT24" s="192"/>
      <c r="BU24" s="192"/>
      <c r="BV24" s="452"/>
      <c r="BW24" s="111"/>
      <c r="BX24" s="109" t="s">
        <v>951</v>
      </c>
      <c r="BY24" s="106">
        <v>24</v>
      </c>
      <c r="BZ24" s="106"/>
      <c r="CB24" s="104" t="s">
        <v>110</v>
      </c>
      <c r="CC24" s="104">
        <v>10</v>
      </c>
      <c r="CI24" s="93">
        <v>1</v>
      </c>
      <c r="CJ24" s="93" t="s">
        <v>84</v>
      </c>
      <c r="CK24" s="93" t="s">
        <v>84</v>
      </c>
      <c r="CL24" s="93" t="s">
        <v>259</v>
      </c>
      <c r="CM24" s="93">
        <v>119</v>
      </c>
    </row>
    <row r="25" spans="1:91" s="49" customFormat="1" ht="13.5">
      <c r="A25" s="178"/>
      <c r="B25" s="425">
        <v>22</v>
      </c>
      <c r="C25" s="450">
        <f t="shared" si="0"/>
        <v>370</v>
      </c>
      <c r="D25" s="185" t="str">
        <f>IF($G25="","",①申込!$B$4)</f>
        <v>旭川緑が丘</v>
      </c>
      <c r="E25" s="186"/>
      <c r="F25" s="185"/>
      <c r="G25" s="185" t="str">
        <f>IFERROR(VLOOKUP($B25,①申込!$A$11:$AD$115,3,0)&amp;" "&amp;VLOOKUP($B25,①申込!$A$11:$AD$115,4,0),"")</f>
        <v xml:space="preserve">北村 </v>
      </c>
      <c r="H25" s="185" t="str">
        <f>IFERROR(VLOOKUP($B25,①申込!$A$11:$AD$115,5,0)&amp;" "&amp;VLOOKUP($B25,①申込!$A$11:$AD$115,6,0),"")</f>
        <v xml:space="preserve"> </v>
      </c>
      <c r="I25" s="185" t="str">
        <f t="shared" si="1"/>
        <v>男</v>
      </c>
      <c r="J25" s="187">
        <f t="shared" si="2"/>
        <v>1</v>
      </c>
      <c r="K25" s="185">
        <f>IFERROR(VLOOKUP($B25,①申込!$A$11:$AD$115,7,0),"")</f>
        <v>1</v>
      </c>
      <c r="L25" s="185">
        <f>IFERROR(VLOOKUP($B25,①申込!$A$11:$AD$115,8,0),"")</f>
        <v>2009</v>
      </c>
      <c r="M25" s="188"/>
      <c r="N25" s="189" t="str">
        <f>IF($G25="","",①申込!$E$6)</f>
        <v>旭川</v>
      </c>
      <c r="O25" s="185" t="str">
        <f>IFERROR(VLOOKUP($B25,①申込!$A$11:$AD$115,21,0),"")</f>
        <v/>
      </c>
      <c r="P25" s="189" t="str">
        <f>IF(O25="","",VLOOKUP(O25,全集約!$BX$4:$BY$44,2,0))</f>
        <v/>
      </c>
      <c r="Q25" s="187">
        <f>IFERROR(VLOOKUP($B25,①申込!$A$11:$AD$115,11,0),"")</f>
        <v>0</v>
      </c>
      <c r="R25" s="187">
        <f>IFERROR(VLOOKUP($B25,①申込!$A$11:$AD$115,12,0),"")</f>
        <v>0</v>
      </c>
      <c r="S25" s="185" t="str">
        <f>IFERROR(VLOOKUP($B25,①申込!$A$11:$AD$115,22,0),"")</f>
        <v/>
      </c>
      <c r="T25" s="189" t="str">
        <f>IF(S25="","",VLOOKUP(S25,全集約!$BX$4:$BY$44,2,0))</f>
        <v/>
      </c>
      <c r="U25" s="187">
        <f>IFERROR(VLOOKUP($B25,①申込!$A$11:$AD$115,15,0),"")</f>
        <v>0</v>
      </c>
      <c r="V25" s="187">
        <f>IFERROR(VLOOKUP($B25,①申込!$A$11:$AD$115,16,0),"")</f>
        <v>0</v>
      </c>
      <c r="W25" s="185" t="str">
        <f>IFERROR(VLOOKUP($B25,①申込!$A$11:$AD$115,23,0),"")</f>
        <v>中学男子4X100mR</v>
      </c>
      <c r="X25" s="189">
        <f>IF(W25="","",VLOOKUP(W25,全集約!$BX$4:$BY$44,2,0))</f>
        <v>10</v>
      </c>
      <c r="Y25" s="190">
        <f>IF($X25=10,①申込!$G$47,IF($X25=32,①申込!$G$48,""))</f>
        <v>12.34</v>
      </c>
      <c r="Z25" s="190">
        <f>IFERROR(VLOOKUP($B25,①申込!$A$11:$AD$115,19,0),"")</f>
        <v>0</v>
      </c>
      <c r="AA25" s="191"/>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3"/>
      <c r="BB25" s="192"/>
      <c r="BC25" s="192"/>
      <c r="BD25" s="192"/>
      <c r="BE25" s="192"/>
      <c r="BF25" s="192"/>
      <c r="BG25" s="192"/>
      <c r="BH25" s="192"/>
      <c r="BI25" s="192"/>
      <c r="BJ25" s="192"/>
      <c r="BK25" s="192"/>
      <c r="BL25" s="192"/>
      <c r="BM25" s="192"/>
      <c r="BN25" s="192"/>
      <c r="BO25" s="192"/>
      <c r="BP25" s="192"/>
      <c r="BQ25" s="192"/>
      <c r="BR25" s="192"/>
      <c r="BS25" s="192"/>
      <c r="BT25" s="192"/>
      <c r="BU25" s="192"/>
      <c r="BV25" s="452"/>
      <c r="BW25" s="111"/>
      <c r="BX25" s="109" t="s">
        <v>952</v>
      </c>
      <c r="BY25" s="106">
        <v>25</v>
      </c>
      <c r="BZ25" s="106"/>
      <c r="CB25" s="104" t="s">
        <v>111</v>
      </c>
      <c r="CC25" s="104">
        <v>11</v>
      </c>
      <c r="CI25" s="93">
        <v>1</v>
      </c>
      <c r="CJ25" s="93" t="s">
        <v>84</v>
      </c>
      <c r="CK25" s="93" t="s">
        <v>84</v>
      </c>
      <c r="CL25" s="93" t="s">
        <v>260</v>
      </c>
      <c r="CM25" s="93">
        <v>120</v>
      </c>
    </row>
    <row r="26" spans="1:91" s="49" customFormat="1" ht="13.5">
      <c r="A26" s="178"/>
      <c r="B26" s="425">
        <v>23</v>
      </c>
      <c r="C26" s="450">
        <f t="shared" si="0"/>
        <v>370</v>
      </c>
      <c r="D26" s="185" t="str">
        <f>IF($G26="","",①申込!$B$4)</f>
        <v>旭川緑が丘</v>
      </c>
      <c r="E26" s="186"/>
      <c r="F26" s="185"/>
      <c r="G26" s="185" t="str">
        <f>IFERROR(VLOOKUP($B26,①申込!$A$11:$AD$115,3,0)&amp;" "&amp;VLOOKUP($B26,①申込!$A$11:$AD$115,4,0),"")</f>
        <v xml:space="preserve">北村 </v>
      </c>
      <c r="H26" s="185" t="str">
        <f>IFERROR(VLOOKUP($B26,①申込!$A$11:$AD$115,5,0)&amp;" "&amp;VLOOKUP($B26,①申込!$A$11:$AD$115,6,0),"")</f>
        <v xml:space="preserve"> </v>
      </c>
      <c r="I26" s="185" t="str">
        <f t="shared" si="1"/>
        <v>男</v>
      </c>
      <c r="J26" s="187">
        <f t="shared" si="2"/>
        <v>1</v>
      </c>
      <c r="K26" s="185">
        <f>IFERROR(VLOOKUP($B26,①申込!$A$11:$AD$115,7,0),"")</f>
        <v>1</v>
      </c>
      <c r="L26" s="185">
        <f>IFERROR(VLOOKUP($B26,①申込!$A$11:$AD$115,8,0),"")</f>
        <v>2010</v>
      </c>
      <c r="M26" s="188"/>
      <c r="N26" s="189" t="str">
        <f>IF($G26="","",①申込!$E$6)</f>
        <v>旭川</v>
      </c>
      <c r="O26" s="185" t="str">
        <f>IFERROR(VLOOKUP($B26,①申込!$A$11:$AD$115,21,0),"")</f>
        <v/>
      </c>
      <c r="P26" s="189" t="str">
        <f>IF(O26="","",VLOOKUP(O26,全集約!$BX$4:$BY$44,2,0))</f>
        <v/>
      </c>
      <c r="Q26" s="187">
        <f>IFERROR(VLOOKUP($B26,①申込!$A$11:$AD$115,11,0),"")</f>
        <v>0</v>
      </c>
      <c r="R26" s="187">
        <f>IFERROR(VLOOKUP($B26,①申込!$A$11:$AD$115,12,0),"")</f>
        <v>0</v>
      </c>
      <c r="S26" s="185" t="str">
        <f>IFERROR(VLOOKUP($B26,①申込!$A$11:$AD$115,22,0),"")</f>
        <v/>
      </c>
      <c r="T26" s="189" t="str">
        <f>IF(S26="","",VLOOKUP(S26,全集約!$BX$4:$BY$44,2,0))</f>
        <v/>
      </c>
      <c r="U26" s="187">
        <f>IFERROR(VLOOKUP($B26,①申込!$A$11:$AD$115,15,0),"")</f>
        <v>0</v>
      </c>
      <c r="V26" s="187">
        <f>IFERROR(VLOOKUP($B26,①申込!$A$11:$AD$115,16,0),"")</f>
        <v>0</v>
      </c>
      <c r="W26" s="185" t="str">
        <f>IFERROR(VLOOKUP($B26,①申込!$A$11:$AD$115,23,0),"")</f>
        <v>中学男子4X100mR</v>
      </c>
      <c r="X26" s="189">
        <f>IF(W26="","",VLOOKUP(W26,全集約!$BX$4:$BY$44,2,0))</f>
        <v>10</v>
      </c>
      <c r="Y26" s="190">
        <f>IF($X26=10,①申込!$G$47,IF($X26=32,①申込!$G$48,""))</f>
        <v>12.34</v>
      </c>
      <c r="Z26" s="190">
        <f>IFERROR(VLOOKUP($B26,①申込!$A$11:$AD$115,19,0),"")</f>
        <v>0</v>
      </c>
      <c r="AA26" s="191"/>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3"/>
      <c r="BB26" s="192"/>
      <c r="BC26" s="192"/>
      <c r="BD26" s="192"/>
      <c r="BE26" s="192"/>
      <c r="BF26" s="192"/>
      <c r="BG26" s="192"/>
      <c r="BH26" s="192"/>
      <c r="BI26" s="192"/>
      <c r="BJ26" s="192"/>
      <c r="BK26" s="192"/>
      <c r="BL26" s="192"/>
      <c r="BM26" s="192"/>
      <c r="BN26" s="192"/>
      <c r="BO26" s="192"/>
      <c r="BP26" s="192"/>
      <c r="BQ26" s="192"/>
      <c r="BR26" s="192"/>
      <c r="BS26" s="192"/>
      <c r="BT26" s="192"/>
      <c r="BU26" s="192"/>
      <c r="BV26" s="452"/>
      <c r="BW26" s="111"/>
      <c r="BX26" s="109" t="s">
        <v>1074</v>
      </c>
      <c r="BY26" s="106">
        <v>26</v>
      </c>
      <c r="BZ26" s="106"/>
      <c r="CB26" s="104" t="s">
        <v>112</v>
      </c>
      <c r="CC26" s="104">
        <v>12</v>
      </c>
      <c r="CI26" s="93">
        <v>1</v>
      </c>
      <c r="CJ26" s="93" t="s">
        <v>84</v>
      </c>
      <c r="CK26" s="93" t="s">
        <v>84</v>
      </c>
      <c r="CL26" s="93" t="s">
        <v>261</v>
      </c>
      <c r="CM26" s="93">
        <v>121</v>
      </c>
    </row>
    <row r="27" spans="1:91" s="49" customFormat="1" ht="13.5">
      <c r="A27" s="178"/>
      <c r="B27" s="425">
        <v>24</v>
      </c>
      <c r="C27" s="450">
        <f t="shared" si="0"/>
        <v>370</v>
      </c>
      <c r="D27" s="185" t="str">
        <f>IF($G27="","",①申込!$B$4)</f>
        <v>旭川緑が丘</v>
      </c>
      <c r="E27" s="186"/>
      <c r="F27" s="185"/>
      <c r="G27" s="185" t="str">
        <f>IFERROR(VLOOKUP($B27,①申込!$A$11:$AD$115,3,0)&amp;" "&amp;VLOOKUP($B27,①申込!$A$11:$AD$115,4,0),"")</f>
        <v xml:space="preserve">北村 </v>
      </c>
      <c r="H27" s="185" t="str">
        <f>IFERROR(VLOOKUP($B27,①申込!$A$11:$AD$115,5,0)&amp;" "&amp;VLOOKUP($B27,①申込!$A$11:$AD$115,6,0),"")</f>
        <v xml:space="preserve"> </v>
      </c>
      <c r="I27" s="185" t="str">
        <f t="shared" si="1"/>
        <v>男</v>
      </c>
      <c r="J27" s="187">
        <f t="shared" si="2"/>
        <v>1</v>
      </c>
      <c r="K27" s="185">
        <f>IFERROR(VLOOKUP($B27,①申込!$A$11:$AD$115,7,0),"")</f>
        <v>1</v>
      </c>
      <c r="L27" s="185">
        <f>IFERROR(VLOOKUP($B27,①申込!$A$11:$AD$115,8,0),"")</f>
        <v>2009</v>
      </c>
      <c r="M27" s="188"/>
      <c r="N27" s="189" t="str">
        <f>IF($G27="","",①申込!$E$6)</f>
        <v>旭川</v>
      </c>
      <c r="O27" s="185" t="str">
        <f>IFERROR(VLOOKUP($B27,①申込!$A$11:$AD$115,21,0),"")</f>
        <v/>
      </c>
      <c r="P27" s="189" t="str">
        <f>IF(O27="","",VLOOKUP(O27,全集約!$BX$4:$BY$44,2,0))</f>
        <v/>
      </c>
      <c r="Q27" s="187">
        <f>IFERROR(VLOOKUP($B27,①申込!$A$11:$AD$115,11,0),"")</f>
        <v>0</v>
      </c>
      <c r="R27" s="187">
        <f>IFERROR(VLOOKUP($B27,①申込!$A$11:$AD$115,12,0),"")</f>
        <v>0</v>
      </c>
      <c r="S27" s="185" t="str">
        <f>IFERROR(VLOOKUP($B27,①申込!$A$11:$AD$115,22,0),"")</f>
        <v/>
      </c>
      <c r="T27" s="189" t="str">
        <f>IF(S27="","",VLOOKUP(S27,全集約!$BX$4:$BY$44,2,0))</f>
        <v/>
      </c>
      <c r="U27" s="187">
        <f>IFERROR(VLOOKUP($B27,①申込!$A$11:$AD$115,15,0),"")</f>
        <v>0</v>
      </c>
      <c r="V27" s="187">
        <f>IFERROR(VLOOKUP($B27,①申込!$A$11:$AD$115,16,0),"")</f>
        <v>0</v>
      </c>
      <c r="W27" s="185" t="str">
        <f>IFERROR(VLOOKUP($B27,①申込!$A$11:$AD$115,23,0),"")</f>
        <v>中学男子4X100mR</v>
      </c>
      <c r="X27" s="189">
        <f>IF(W27="","",VLOOKUP(W27,全集約!$BX$4:$BY$44,2,0))</f>
        <v>10</v>
      </c>
      <c r="Y27" s="190">
        <f>IF($X27=10,①申込!$G$47,IF($X27=32,①申込!$G$48,""))</f>
        <v>12.34</v>
      </c>
      <c r="Z27" s="190">
        <f>IFERROR(VLOOKUP($B27,①申込!$A$11:$AD$115,19,0),"")</f>
        <v>0</v>
      </c>
      <c r="AA27" s="191"/>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3"/>
      <c r="BB27" s="192"/>
      <c r="BC27" s="192"/>
      <c r="BD27" s="192"/>
      <c r="BE27" s="192"/>
      <c r="BF27" s="192"/>
      <c r="BG27" s="192"/>
      <c r="BH27" s="192"/>
      <c r="BI27" s="192"/>
      <c r="BJ27" s="192"/>
      <c r="BK27" s="192"/>
      <c r="BL27" s="192"/>
      <c r="BM27" s="192"/>
      <c r="BN27" s="192"/>
      <c r="BO27" s="192"/>
      <c r="BP27" s="192"/>
      <c r="BQ27" s="192"/>
      <c r="BR27" s="192"/>
      <c r="BS27" s="192"/>
      <c r="BT27" s="192"/>
      <c r="BU27" s="192"/>
      <c r="BV27" s="452"/>
      <c r="BW27" s="111"/>
      <c r="BX27" s="109" t="s">
        <v>1075</v>
      </c>
      <c r="BY27" s="106">
        <v>27</v>
      </c>
      <c r="BZ27" s="106"/>
      <c r="CB27" s="104" t="s">
        <v>113</v>
      </c>
      <c r="CC27" s="104">
        <v>13</v>
      </c>
      <c r="CI27" s="93">
        <v>1</v>
      </c>
      <c r="CJ27" s="93" t="s">
        <v>84</v>
      </c>
      <c r="CK27" s="93" t="s">
        <v>84</v>
      </c>
      <c r="CL27" s="93" t="s">
        <v>262</v>
      </c>
      <c r="CM27" s="93">
        <v>122</v>
      </c>
    </row>
    <row r="28" spans="1:91" s="49" customFormat="1" ht="13.5">
      <c r="A28" s="178"/>
      <c r="B28" s="425">
        <v>25</v>
      </c>
      <c r="C28" s="450">
        <f t="shared" si="0"/>
        <v>370</v>
      </c>
      <c r="D28" s="185" t="str">
        <f>IF($G28="","",①申込!$B$4)</f>
        <v>旭川緑が丘</v>
      </c>
      <c r="E28" s="186"/>
      <c r="F28" s="185"/>
      <c r="G28" s="185" t="str">
        <f>IFERROR(VLOOKUP($B28,①申込!$A$11:$AD$115,3,0)&amp;" "&amp;VLOOKUP($B28,①申込!$A$11:$AD$115,4,0),"")</f>
        <v xml:space="preserve">北村 </v>
      </c>
      <c r="H28" s="185" t="str">
        <f>IFERROR(VLOOKUP($B28,①申込!$A$11:$AD$115,5,0)&amp;" "&amp;VLOOKUP($B28,①申込!$A$11:$AD$115,6,0),"")</f>
        <v xml:space="preserve"> </v>
      </c>
      <c r="I28" s="185" t="str">
        <f t="shared" si="1"/>
        <v>男</v>
      </c>
      <c r="J28" s="187">
        <f t="shared" si="2"/>
        <v>1</v>
      </c>
      <c r="K28" s="185">
        <f>IFERROR(VLOOKUP($B28,①申込!$A$11:$AD$115,7,0),"")</f>
        <v>1</v>
      </c>
      <c r="L28" s="185">
        <f>IFERROR(VLOOKUP($B28,①申込!$A$11:$AD$115,8,0),"")</f>
        <v>2010</v>
      </c>
      <c r="M28" s="188"/>
      <c r="N28" s="189" t="str">
        <f>IF($G28="","",①申込!$E$6)</f>
        <v>旭川</v>
      </c>
      <c r="O28" s="185" t="str">
        <f>IFERROR(VLOOKUP($B28,①申込!$A$11:$AD$115,21,0),"")</f>
        <v>中学男子200m</v>
      </c>
      <c r="P28" s="189">
        <f>IF(O28="","",VLOOKUP(O28,全集約!$BX$4:$BY$44,2,0))</f>
        <v>4</v>
      </c>
      <c r="Q28" s="187">
        <f>IFERROR(VLOOKUP($B28,①申込!$A$11:$AD$115,11,0),"")</f>
        <v>0</v>
      </c>
      <c r="R28" s="187">
        <f>IFERROR(VLOOKUP($B28,①申込!$A$11:$AD$115,12,0),"")</f>
        <v>0</v>
      </c>
      <c r="S28" s="185" t="str">
        <f>IFERROR(VLOOKUP($B28,①申込!$A$11:$AD$115,22,0),"")</f>
        <v/>
      </c>
      <c r="T28" s="189" t="str">
        <f>IF(S28="","",VLOOKUP(S28,全集約!$BX$4:$BY$44,2,0))</f>
        <v/>
      </c>
      <c r="U28" s="187">
        <f>IFERROR(VLOOKUP($B28,①申込!$A$11:$AD$115,15,0),"")</f>
        <v>0</v>
      </c>
      <c r="V28" s="187">
        <f>IFERROR(VLOOKUP($B28,①申込!$A$11:$AD$115,16,0),"")</f>
        <v>0</v>
      </c>
      <c r="W28" s="185" t="str">
        <f>IFERROR(VLOOKUP($B28,①申込!$A$11:$AD$115,23,0),"")</f>
        <v>中学男子4X100mR</v>
      </c>
      <c r="X28" s="189">
        <f>IF(W28="","",VLOOKUP(W28,全集約!$BX$4:$BY$44,2,0))</f>
        <v>10</v>
      </c>
      <c r="Y28" s="190">
        <f>IF($X28=10,①申込!$G$47,IF($X28=32,①申込!$G$48,""))</f>
        <v>12.34</v>
      </c>
      <c r="Z28" s="190">
        <f>IFERROR(VLOOKUP($B28,①申込!$A$11:$AD$115,19,0),"")</f>
        <v>0</v>
      </c>
      <c r="AA28" s="191"/>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3"/>
      <c r="BB28" s="192"/>
      <c r="BC28" s="192"/>
      <c r="BD28" s="192"/>
      <c r="BE28" s="192"/>
      <c r="BF28" s="192"/>
      <c r="BG28" s="192"/>
      <c r="BH28" s="192"/>
      <c r="BI28" s="192"/>
      <c r="BJ28" s="192"/>
      <c r="BK28" s="192"/>
      <c r="BL28" s="192"/>
      <c r="BM28" s="192"/>
      <c r="BN28" s="192"/>
      <c r="BO28" s="192"/>
      <c r="BP28" s="192"/>
      <c r="BQ28" s="192"/>
      <c r="BR28" s="192"/>
      <c r="BS28" s="192"/>
      <c r="BT28" s="192"/>
      <c r="BU28" s="192"/>
      <c r="BV28" s="452"/>
      <c r="BW28" s="111"/>
      <c r="BX28" s="109" t="s">
        <v>954</v>
      </c>
      <c r="BY28" s="106">
        <v>28</v>
      </c>
      <c r="BZ28" s="106"/>
      <c r="CB28" s="104" t="s">
        <v>114</v>
      </c>
      <c r="CC28" s="104">
        <v>14</v>
      </c>
      <c r="CI28" s="93">
        <v>1</v>
      </c>
      <c r="CJ28" s="93" t="s">
        <v>84</v>
      </c>
      <c r="CK28" s="93" t="s">
        <v>84</v>
      </c>
      <c r="CL28" s="93" t="s">
        <v>263</v>
      </c>
      <c r="CM28" s="93">
        <v>123</v>
      </c>
    </row>
    <row r="29" spans="1:91" s="49" customFormat="1" ht="13.5">
      <c r="A29" s="178"/>
      <c r="B29" s="425">
        <v>26</v>
      </c>
      <c r="C29" s="450">
        <f t="shared" si="0"/>
        <v>370</v>
      </c>
      <c r="D29" s="185" t="str">
        <f>IF($G29="","",①申込!$B$4)</f>
        <v>旭川緑が丘</v>
      </c>
      <c r="E29" s="186"/>
      <c r="F29" s="185"/>
      <c r="G29" s="185" t="str">
        <f>IFERROR(VLOOKUP($B29,①申込!$A$11:$AD$115,3,0)&amp;" "&amp;VLOOKUP($B29,①申込!$A$11:$AD$115,4,0),"")</f>
        <v xml:space="preserve">a </v>
      </c>
      <c r="H29" s="185" t="str">
        <f>IFERROR(VLOOKUP($B29,①申込!$A$11:$AD$115,5,0)&amp;" "&amp;VLOOKUP($B29,①申込!$A$11:$AD$115,6,0),"")</f>
        <v xml:space="preserve"> </v>
      </c>
      <c r="I29" s="185" t="str">
        <f t="shared" si="1"/>
        <v>女</v>
      </c>
      <c r="J29" s="187">
        <f t="shared" si="2"/>
        <v>2</v>
      </c>
      <c r="K29" s="185" t="str">
        <f>IFERROR(VLOOKUP($B29,①申込!$A$11:$AD$115,7,0),"")</f>
        <v>J1</v>
      </c>
      <c r="L29" s="185">
        <f>IFERROR(VLOOKUP($B29,①申込!$A$11:$AD$115,8,0),"")</f>
        <v>0</v>
      </c>
      <c r="M29" s="188"/>
      <c r="N29" s="189" t="str">
        <f>IF($G29="","",①申込!$E$6)</f>
        <v>旭川</v>
      </c>
      <c r="O29" s="185" t="str">
        <f>IFERROR(VLOOKUP($B29,①申込!$A$11:$AD$115,21,0),"")</f>
        <v>中学女子200m</v>
      </c>
      <c r="P29" s="189">
        <f>IF(O29="","",VLOOKUP(O29,全集約!$BX$4:$BY$44,2,0))</f>
        <v>23</v>
      </c>
      <c r="Q29" s="187">
        <f>IFERROR(VLOOKUP($B29,①申込!$A$11:$AD$115,11,0),"")</f>
        <v>0</v>
      </c>
      <c r="R29" s="187">
        <f>IFERROR(VLOOKUP($B29,①申込!$A$11:$AD$115,12,0),"")</f>
        <v>0</v>
      </c>
      <c r="S29" s="185" t="str">
        <f>IFERROR(VLOOKUP($B29,①申込!$A$11:$AD$115,22,0),"")</f>
        <v>中学1年女子100m</v>
      </c>
      <c r="T29" s="189">
        <f>IF(S29="","",VLOOKUP(S29,全集約!$BX$4:$BY$44,2,0))</f>
        <v>21</v>
      </c>
      <c r="U29" s="187">
        <f>IFERROR(VLOOKUP($B29,①申込!$A$11:$AD$115,15,0),"")</f>
        <v>0</v>
      </c>
      <c r="V29" s="187">
        <f>IFERROR(VLOOKUP($B29,①申込!$A$11:$AD$115,16,0),"")</f>
        <v>0</v>
      </c>
      <c r="W29" s="185" t="str">
        <f>IFERROR(VLOOKUP($B29,①申込!$A$11:$AD$115,23,0),"")</f>
        <v/>
      </c>
      <c r="X29" s="189" t="str">
        <f>IF(W29="","",VLOOKUP(W29,全集約!$BX$4:$BY$44,2,0))</f>
        <v/>
      </c>
      <c r="Y29" s="190" t="str">
        <f>IF($X29=10,①申込!$G$47,IF($X29=32,①申込!$G$48,""))</f>
        <v/>
      </c>
      <c r="Z29" s="190">
        <f>IFERROR(VLOOKUP($B29,①申込!$A$11:$AD$115,19,0),"")</f>
        <v>0</v>
      </c>
      <c r="AA29" s="191"/>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3"/>
      <c r="BB29" s="192"/>
      <c r="BC29" s="192"/>
      <c r="BD29" s="192"/>
      <c r="BE29" s="192"/>
      <c r="BF29" s="192"/>
      <c r="BG29" s="192"/>
      <c r="BH29" s="192"/>
      <c r="BI29" s="192"/>
      <c r="BJ29" s="192"/>
      <c r="BK29" s="192"/>
      <c r="BL29" s="192"/>
      <c r="BM29" s="192"/>
      <c r="BN29" s="192"/>
      <c r="BO29" s="192"/>
      <c r="BP29" s="192"/>
      <c r="BQ29" s="192"/>
      <c r="BR29" s="192"/>
      <c r="BS29" s="192"/>
      <c r="BT29" s="192"/>
      <c r="BU29" s="192"/>
      <c r="BV29" s="452"/>
      <c r="BW29" s="111"/>
      <c r="BX29" s="109" t="s">
        <v>955</v>
      </c>
      <c r="BY29" s="106">
        <v>29</v>
      </c>
      <c r="BZ29" s="106"/>
      <c r="CB29" s="104" t="s">
        <v>115</v>
      </c>
      <c r="CC29" s="104">
        <v>15</v>
      </c>
      <c r="CI29" s="93">
        <v>1</v>
      </c>
      <c r="CJ29" s="93" t="s">
        <v>84</v>
      </c>
      <c r="CK29" s="93" t="s">
        <v>84</v>
      </c>
      <c r="CL29" s="93" t="s">
        <v>84</v>
      </c>
      <c r="CM29" s="93">
        <v>124</v>
      </c>
    </row>
    <row r="30" spans="1:91" s="49" customFormat="1" ht="13.5">
      <c r="A30" s="178"/>
      <c r="B30" s="425">
        <v>27</v>
      </c>
      <c r="C30" s="450">
        <f t="shared" si="0"/>
        <v>370</v>
      </c>
      <c r="D30" s="185" t="str">
        <f>IF($G30="","",①申込!$B$4)</f>
        <v>旭川緑が丘</v>
      </c>
      <c r="E30" s="186"/>
      <c r="F30" s="185"/>
      <c r="G30" s="185" t="str">
        <f>IFERROR(VLOOKUP($B30,①申込!$A$11:$AD$115,3,0)&amp;" "&amp;VLOOKUP($B30,①申込!$A$11:$AD$115,4,0),"")</f>
        <v xml:space="preserve">a </v>
      </c>
      <c r="H30" s="185" t="str">
        <f>IFERROR(VLOOKUP($B30,①申込!$A$11:$AD$115,5,0)&amp;" "&amp;VLOOKUP($B30,①申込!$A$11:$AD$115,6,0),"")</f>
        <v xml:space="preserve"> </v>
      </c>
      <c r="I30" s="185" t="str">
        <f t="shared" si="1"/>
        <v>女</v>
      </c>
      <c r="J30" s="187">
        <f t="shared" si="2"/>
        <v>2</v>
      </c>
      <c r="K30" s="185" t="str">
        <f>IFERROR(VLOOKUP($B30,①申込!$A$11:$AD$115,7,0),"")</f>
        <v>J2</v>
      </c>
      <c r="L30" s="185">
        <f>IFERROR(VLOOKUP($B30,①申込!$A$11:$AD$115,8,0),"")</f>
        <v>0</v>
      </c>
      <c r="M30" s="188"/>
      <c r="N30" s="189" t="str">
        <f>IF($G30="","",①申込!$E$6)</f>
        <v>旭川</v>
      </c>
      <c r="O30" s="185" t="str">
        <f>IFERROR(VLOOKUP($B30,①申込!$A$11:$AD$115,21,0),"")</f>
        <v/>
      </c>
      <c r="P30" s="189" t="str">
        <f>IF(O30="","",VLOOKUP(O30,全集約!$BX$4:$BY$44,2,0))</f>
        <v/>
      </c>
      <c r="Q30" s="187">
        <f>IFERROR(VLOOKUP($B30,①申込!$A$11:$AD$115,11,0),"")</f>
        <v>0</v>
      </c>
      <c r="R30" s="187">
        <f>IFERROR(VLOOKUP($B30,①申込!$A$11:$AD$115,12,0),"")</f>
        <v>0</v>
      </c>
      <c r="S30" s="185" t="str">
        <f>IFERROR(VLOOKUP($B30,①申込!$A$11:$AD$115,22,0),"")</f>
        <v/>
      </c>
      <c r="T30" s="189" t="str">
        <f>IF(S30="","",VLOOKUP(S30,全集約!$BX$4:$BY$44,2,0))</f>
        <v/>
      </c>
      <c r="U30" s="187">
        <f>IFERROR(VLOOKUP($B30,①申込!$A$11:$AD$115,15,0),"")</f>
        <v>0</v>
      </c>
      <c r="V30" s="187">
        <f>IFERROR(VLOOKUP($B30,①申込!$A$11:$AD$115,16,0),"")</f>
        <v>0</v>
      </c>
      <c r="W30" s="185" t="str">
        <f>IFERROR(VLOOKUP($B30,①申込!$A$11:$AD$115,23,0),"")</f>
        <v>中学女子4X100mR</v>
      </c>
      <c r="X30" s="189">
        <f>IF(W30="","",VLOOKUP(W30,全集約!$BX$4:$BY$44,2,0))</f>
        <v>32</v>
      </c>
      <c r="Y30" s="190">
        <f>IF($X30=10,①申込!$G$47,IF($X30=32,①申込!$G$48,""))</f>
        <v>56.78</v>
      </c>
      <c r="Z30" s="190">
        <f>IFERROR(VLOOKUP($B30,①申込!$A$11:$AD$115,19,0),"")</f>
        <v>0</v>
      </c>
      <c r="AA30" s="191"/>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3"/>
      <c r="BB30" s="192"/>
      <c r="BC30" s="192"/>
      <c r="BD30" s="192"/>
      <c r="BE30" s="192"/>
      <c r="BF30" s="192"/>
      <c r="BG30" s="192"/>
      <c r="BH30" s="192"/>
      <c r="BI30" s="192"/>
      <c r="BJ30" s="192"/>
      <c r="BK30" s="192"/>
      <c r="BL30" s="192"/>
      <c r="BM30" s="192"/>
      <c r="BN30" s="192"/>
      <c r="BO30" s="192"/>
      <c r="BP30" s="192"/>
      <c r="BQ30" s="192"/>
      <c r="BR30" s="192"/>
      <c r="BS30" s="192"/>
      <c r="BT30" s="192"/>
      <c r="BU30" s="192"/>
      <c r="BV30" s="452"/>
      <c r="BW30" s="111"/>
      <c r="BX30" s="109" t="s">
        <v>1076</v>
      </c>
      <c r="BY30" s="106">
        <v>30</v>
      </c>
      <c r="BZ30" s="106"/>
      <c r="CB30" s="104" t="s">
        <v>116</v>
      </c>
      <c r="CC30" s="104">
        <v>16</v>
      </c>
      <c r="CI30" s="93">
        <v>1</v>
      </c>
      <c r="CJ30" s="93" t="s">
        <v>84</v>
      </c>
      <c r="CK30" s="93" t="s">
        <v>84</v>
      </c>
      <c r="CL30" s="93" t="s">
        <v>264</v>
      </c>
      <c r="CM30" s="93">
        <v>125</v>
      </c>
    </row>
    <row r="31" spans="1:91" s="49" customFormat="1" ht="13.5">
      <c r="A31" s="178"/>
      <c r="B31" s="425">
        <v>28</v>
      </c>
      <c r="C31" s="450">
        <f t="shared" si="0"/>
        <v>370</v>
      </c>
      <c r="D31" s="185" t="str">
        <f>IF($G31="","",①申込!$B$4)</f>
        <v>旭川緑が丘</v>
      </c>
      <c r="E31" s="186"/>
      <c r="F31" s="185"/>
      <c r="G31" s="185" t="str">
        <f>IFERROR(VLOOKUP($B31,①申込!$A$11:$AD$115,3,0)&amp;" "&amp;VLOOKUP($B31,①申込!$A$11:$AD$115,4,0),"")</f>
        <v xml:space="preserve">a </v>
      </c>
      <c r="H31" s="185" t="str">
        <f>IFERROR(VLOOKUP($B31,①申込!$A$11:$AD$115,5,0)&amp;" "&amp;VLOOKUP($B31,①申込!$A$11:$AD$115,6,0),"")</f>
        <v xml:space="preserve"> </v>
      </c>
      <c r="I31" s="185" t="str">
        <f t="shared" si="1"/>
        <v>女</v>
      </c>
      <c r="J31" s="187">
        <f t="shared" si="2"/>
        <v>2</v>
      </c>
      <c r="K31" s="185" t="str">
        <f>IFERROR(VLOOKUP($B31,①申込!$A$11:$AD$115,7,0),"")</f>
        <v>J3</v>
      </c>
      <c r="L31" s="185">
        <f>IFERROR(VLOOKUP($B31,①申込!$A$11:$AD$115,8,0),"")</f>
        <v>0</v>
      </c>
      <c r="M31" s="188"/>
      <c r="N31" s="189" t="str">
        <f>IF($G31="","",①申込!$E$6)</f>
        <v>旭川</v>
      </c>
      <c r="O31" s="185" t="str">
        <f>IFERROR(VLOOKUP($B31,①申込!$A$11:$AD$115,21,0),"")</f>
        <v>中学女子800m</v>
      </c>
      <c r="P31" s="189">
        <f>IF(O31="","",VLOOKUP(O31,全集約!$BX$4:$BY$44,2,0))</f>
        <v>24</v>
      </c>
      <c r="Q31" s="187" t="str">
        <f>IFERROR(VLOOKUP($B31,①申込!$A$11:$AD$115,11,0),"")</f>
        <v>2.11.34</v>
      </c>
      <c r="R31" s="187">
        <f>IFERROR(VLOOKUP($B31,①申込!$A$11:$AD$115,12,0),"")</f>
        <v>0</v>
      </c>
      <c r="S31" s="185" t="str">
        <f>IFERROR(VLOOKUP($B31,①申込!$A$11:$AD$115,22,0),"")</f>
        <v>中学女子四種競技</v>
      </c>
      <c r="T31" s="189">
        <f>IF(S31="","",VLOOKUP(S31,全集約!$BX$4:$BY$44,2,0))</f>
        <v>31</v>
      </c>
      <c r="U31" s="187">
        <f>IFERROR(VLOOKUP($B31,①申込!$A$11:$AD$115,15,0),"")</f>
        <v>0</v>
      </c>
      <c r="V31" s="187">
        <f>IFERROR(VLOOKUP($B31,①申込!$A$11:$AD$115,16,0),"")</f>
        <v>0</v>
      </c>
      <c r="W31" s="185" t="str">
        <f>IFERROR(VLOOKUP($B31,①申込!$A$11:$AD$115,23,0),"")</f>
        <v/>
      </c>
      <c r="X31" s="189" t="str">
        <f>IF(W31="","",VLOOKUP(W31,全集約!$BX$4:$BY$44,2,0))</f>
        <v/>
      </c>
      <c r="Y31" s="190" t="str">
        <f>IF($X31=10,①申込!$G$47,IF($X31=32,①申込!$G$48,""))</f>
        <v/>
      </c>
      <c r="Z31" s="190">
        <f>IFERROR(VLOOKUP($B31,①申込!$A$11:$AD$115,19,0),"")</f>
        <v>0</v>
      </c>
      <c r="AA31" s="191"/>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3"/>
      <c r="BB31" s="192"/>
      <c r="BC31" s="192"/>
      <c r="BD31" s="192"/>
      <c r="BE31" s="192"/>
      <c r="BF31" s="192"/>
      <c r="BG31" s="192"/>
      <c r="BH31" s="192"/>
      <c r="BI31" s="192"/>
      <c r="BJ31" s="192"/>
      <c r="BK31" s="192"/>
      <c r="BL31" s="192"/>
      <c r="BM31" s="192"/>
      <c r="BN31" s="192"/>
      <c r="BO31" s="192"/>
      <c r="BP31" s="192"/>
      <c r="BQ31" s="192"/>
      <c r="BR31" s="192"/>
      <c r="BS31" s="192"/>
      <c r="BT31" s="192"/>
      <c r="BU31" s="192"/>
      <c r="BV31" s="452"/>
      <c r="BW31" s="111"/>
      <c r="BX31" s="109" t="s">
        <v>956</v>
      </c>
      <c r="BY31" s="106">
        <v>31</v>
      </c>
      <c r="BZ31" s="106"/>
      <c r="CB31" s="104" t="s">
        <v>117</v>
      </c>
      <c r="CC31" s="104">
        <v>17</v>
      </c>
      <c r="CI31" s="93">
        <v>1</v>
      </c>
      <c r="CJ31" s="93" t="s">
        <v>84</v>
      </c>
      <c r="CK31" s="93" t="s">
        <v>84</v>
      </c>
      <c r="CL31" s="93" t="s">
        <v>265</v>
      </c>
      <c r="CM31" s="93">
        <v>126</v>
      </c>
    </row>
    <row r="32" spans="1:91" s="49" customFormat="1" ht="13.5">
      <c r="A32" s="178"/>
      <c r="B32" s="425">
        <v>29</v>
      </c>
      <c r="C32" s="450">
        <f t="shared" si="0"/>
        <v>370</v>
      </c>
      <c r="D32" s="185" t="str">
        <f>IF($G32="","",①申込!$B$4)</f>
        <v>旭川緑が丘</v>
      </c>
      <c r="E32" s="186"/>
      <c r="F32" s="185"/>
      <c r="G32" s="185" t="str">
        <f>IFERROR(VLOOKUP($B32,①申込!$A$11:$AD$115,3,0)&amp;" "&amp;VLOOKUP($B32,①申込!$A$11:$AD$115,4,0),"")</f>
        <v xml:space="preserve">a </v>
      </c>
      <c r="H32" s="185" t="str">
        <f>IFERROR(VLOOKUP($B32,①申込!$A$11:$AD$115,5,0)&amp;" "&amp;VLOOKUP($B32,①申込!$A$11:$AD$115,6,0),"")</f>
        <v xml:space="preserve"> </v>
      </c>
      <c r="I32" s="185" t="str">
        <f t="shared" si="1"/>
        <v>女</v>
      </c>
      <c r="J32" s="187">
        <f t="shared" si="2"/>
        <v>2</v>
      </c>
      <c r="K32" s="185">
        <f>IFERROR(VLOOKUP($B32,①申込!$A$11:$AD$115,7,0),"")</f>
        <v>0</v>
      </c>
      <c r="L32" s="185">
        <f>IFERROR(VLOOKUP($B32,①申込!$A$11:$AD$115,8,0),"")</f>
        <v>0</v>
      </c>
      <c r="M32" s="188"/>
      <c r="N32" s="189" t="str">
        <f>IF($G32="","",①申込!$E$6)</f>
        <v>旭川</v>
      </c>
      <c r="O32" s="185" t="str">
        <f>IFERROR(VLOOKUP($B32,①申込!$A$11:$AD$115,21,0),"")</f>
        <v/>
      </c>
      <c r="P32" s="189" t="str">
        <f>IF(O32="","",VLOOKUP(O32,全集約!$BX$4:$BY$44,2,0))</f>
        <v/>
      </c>
      <c r="Q32" s="187">
        <f>IFERROR(VLOOKUP($B32,①申込!$A$11:$AD$115,11,0),"")</f>
        <v>0</v>
      </c>
      <c r="R32" s="187">
        <f>IFERROR(VLOOKUP($B32,①申込!$A$11:$AD$115,12,0),"")</f>
        <v>0</v>
      </c>
      <c r="S32" s="185" t="str">
        <f>IFERROR(VLOOKUP($B32,①申込!$A$11:$AD$115,22,0),"")</f>
        <v/>
      </c>
      <c r="T32" s="189" t="str">
        <f>IF(S32="","",VLOOKUP(S32,全集約!$BX$4:$BY$44,2,0))</f>
        <v/>
      </c>
      <c r="U32" s="187">
        <f>IFERROR(VLOOKUP($B32,①申込!$A$11:$AD$115,15,0),"")</f>
        <v>0</v>
      </c>
      <c r="V32" s="187">
        <f>IFERROR(VLOOKUP($B32,①申込!$A$11:$AD$115,16,0),"")</f>
        <v>0</v>
      </c>
      <c r="W32" s="185" t="str">
        <f>IFERROR(VLOOKUP($B32,①申込!$A$11:$AD$115,23,0),"")</f>
        <v>中学女子4X100mR</v>
      </c>
      <c r="X32" s="189">
        <f>IF(W32="","",VLOOKUP(W32,全集約!$BX$4:$BY$44,2,0))</f>
        <v>32</v>
      </c>
      <c r="Y32" s="190">
        <f>IF($X32=10,①申込!$G$47,IF($X32=32,①申込!$G$48,""))</f>
        <v>56.78</v>
      </c>
      <c r="Z32" s="190">
        <f>IFERROR(VLOOKUP($B32,①申込!$A$11:$AD$115,19,0),"")</f>
        <v>0</v>
      </c>
      <c r="AA32" s="191"/>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3"/>
      <c r="BB32" s="192"/>
      <c r="BC32" s="192"/>
      <c r="BD32" s="192"/>
      <c r="BE32" s="192"/>
      <c r="BF32" s="192"/>
      <c r="BG32" s="192"/>
      <c r="BH32" s="192"/>
      <c r="BI32" s="192"/>
      <c r="BJ32" s="192"/>
      <c r="BK32" s="192"/>
      <c r="BL32" s="192"/>
      <c r="BM32" s="192"/>
      <c r="BN32" s="192"/>
      <c r="BO32" s="192"/>
      <c r="BP32" s="192"/>
      <c r="BQ32" s="192"/>
      <c r="BR32" s="192"/>
      <c r="BS32" s="192"/>
      <c r="BT32" s="192"/>
      <c r="BU32" s="192"/>
      <c r="BV32" s="452"/>
      <c r="BW32" s="111"/>
      <c r="BX32" s="109"/>
      <c r="BY32" s="106"/>
      <c r="BZ32" s="106"/>
      <c r="CB32" s="104" t="s">
        <v>118</v>
      </c>
      <c r="CC32" s="104">
        <v>18</v>
      </c>
      <c r="CI32" s="93">
        <v>1</v>
      </c>
      <c r="CJ32" s="93" t="s">
        <v>84</v>
      </c>
      <c r="CK32" s="93" t="s">
        <v>84</v>
      </c>
      <c r="CL32" s="93" t="s">
        <v>266</v>
      </c>
      <c r="CM32" s="93">
        <v>127</v>
      </c>
    </row>
    <row r="33" spans="1:91" s="49" customFormat="1" ht="13.5">
      <c r="A33" s="178"/>
      <c r="B33" s="425">
        <v>30</v>
      </c>
      <c r="C33" s="450">
        <f t="shared" si="0"/>
        <v>370</v>
      </c>
      <c r="D33" s="185" t="str">
        <f>IF($G33="","",①申込!$B$4)</f>
        <v>旭川緑が丘</v>
      </c>
      <c r="E33" s="186"/>
      <c r="F33" s="185"/>
      <c r="G33" s="185" t="str">
        <f>IFERROR(VLOOKUP($B33,①申込!$A$11:$AD$115,3,0)&amp;" "&amp;VLOOKUP($B33,①申込!$A$11:$AD$115,4,0),"")</f>
        <v xml:space="preserve">a </v>
      </c>
      <c r="H33" s="185" t="str">
        <f>IFERROR(VLOOKUP($B33,①申込!$A$11:$AD$115,5,0)&amp;" "&amp;VLOOKUP($B33,①申込!$A$11:$AD$115,6,0),"")</f>
        <v xml:space="preserve"> </v>
      </c>
      <c r="I33" s="185" t="str">
        <f t="shared" si="1"/>
        <v>女</v>
      </c>
      <c r="J33" s="187">
        <f t="shared" si="2"/>
        <v>2</v>
      </c>
      <c r="K33" s="185">
        <f>IFERROR(VLOOKUP($B33,①申込!$A$11:$AD$115,7,0),"")</f>
        <v>0</v>
      </c>
      <c r="L33" s="185">
        <f>IFERROR(VLOOKUP($B33,①申込!$A$11:$AD$115,8,0),"")</f>
        <v>0</v>
      </c>
      <c r="M33" s="188"/>
      <c r="N33" s="189" t="str">
        <f>IF($G33="","",①申込!$E$6)</f>
        <v>旭川</v>
      </c>
      <c r="O33" s="185" t="str">
        <f>IFERROR(VLOOKUP($B33,①申込!$A$11:$AD$115,21,0),"")</f>
        <v/>
      </c>
      <c r="P33" s="189" t="str">
        <f>IF(O33="","",VLOOKUP(O33,全集約!$BX$4:$BY$44,2,0))</f>
        <v/>
      </c>
      <c r="Q33" s="187">
        <f>IFERROR(VLOOKUP($B33,①申込!$A$11:$AD$115,11,0),"")</f>
        <v>0</v>
      </c>
      <c r="R33" s="187">
        <f>IFERROR(VLOOKUP($B33,①申込!$A$11:$AD$115,12,0),"")</f>
        <v>0</v>
      </c>
      <c r="S33" s="185" t="str">
        <f>IFERROR(VLOOKUP($B33,①申込!$A$11:$AD$115,22,0),"")</f>
        <v/>
      </c>
      <c r="T33" s="189" t="str">
        <f>IF(S33="","",VLOOKUP(S33,全集約!$BX$4:$BY$44,2,0))</f>
        <v/>
      </c>
      <c r="U33" s="187">
        <f>IFERROR(VLOOKUP($B33,①申込!$A$11:$AD$115,15,0),"")</f>
        <v>0</v>
      </c>
      <c r="V33" s="187">
        <f>IFERROR(VLOOKUP($B33,①申込!$A$11:$AD$115,16,0),"")</f>
        <v>0</v>
      </c>
      <c r="W33" s="185" t="str">
        <f>IFERROR(VLOOKUP($B33,①申込!$A$11:$AD$115,23,0),"")</f>
        <v>中学女子4X100mR</v>
      </c>
      <c r="X33" s="189">
        <f>IF(W33="","",VLOOKUP(W33,全集約!$BX$4:$BY$44,2,0))</f>
        <v>32</v>
      </c>
      <c r="Y33" s="190">
        <f>IF($X33=10,①申込!$G$47,IF($X33=32,①申込!$G$48,""))</f>
        <v>56.78</v>
      </c>
      <c r="Z33" s="190">
        <f>IFERROR(VLOOKUP($B33,①申込!$A$11:$AD$115,19,0),"")</f>
        <v>0</v>
      </c>
      <c r="AA33" s="191"/>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3"/>
      <c r="BB33" s="192"/>
      <c r="BC33" s="192"/>
      <c r="BD33" s="192"/>
      <c r="BE33" s="192"/>
      <c r="BF33" s="192"/>
      <c r="BG33" s="192"/>
      <c r="BH33" s="192"/>
      <c r="BI33" s="192"/>
      <c r="BJ33" s="192"/>
      <c r="BK33" s="192"/>
      <c r="BL33" s="192"/>
      <c r="BM33" s="192"/>
      <c r="BN33" s="192"/>
      <c r="BO33" s="192"/>
      <c r="BP33" s="192"/>
      <c r="BQ33" s="192"/>
      <c r="BR33" s="192"/>
      <c r="BS33" s="192"/>
      <c r="BT33" s="192"/>
      <c r="BU33" s="192"/>
      <c r="BV33" s="452"/>
      <c r="BW33" s="111"/>
      <c r="BX33" s="107"/>
      <c r="BY33" s="107"/>
      <c r="BZ33" s="107"/>
      <c r="CB33" s="104" t="s">
        <v>119</v>
      </c>
      <c r="CC33" s="104">
        <v>19</v>
      </c>
      <c r="CI33" s="93">
        <v>1</v>
      </c>
      <c r="CJ33" s="93" t="s">
        <v>84</v>
      </c>
      <c r="CK33" s="93" t="s">
        <v>84</v>
      </c>
      <c r="CL33" s="93" t="s">
        <v>267</v>
      </c>
      <c r="CM33" s="93">
        <v>128</v>
      </c>
    </row>
    <row r="34" spans="1:91" s="49" customFormat="1" ht="13.5">
      <c r="A34" s="178"/>
      <c r="B34" s="425">
        <v>31</v>
      </c>
      <c r="C34" s="450">
        <f t="shared" si="0"/>
        <v>370</v>
      </c>
      <c r="D34" s="185" t="str">
        <f>IF($G34="","",①申込!$B$4)</f>
        <v>旭川緑が丘</v>
      </c>
      <c r="E34" s="186"/>
      <c r="F34" s="185"/>
      <c r="G34" s="185" t="str">
        <f>IFERROR(VLOOKUP($B34,①申込!$A$11:$AD$115,3,0)&amp;" "&amp;VLOOKUP($B34,①申込!$A$11:$AD$115,4,0),"")</f>
        <v xml:space="preserve">a </v>
      </c>
      <c r="H34" s="185" t="str">
        <f>IFERROR(VLOOKUP($B34,①申込!$A$11:$AD$115,5,0)&amp;" "&amp;VLOOKUP($B34,①申込!$A$11:$AD$115,6,0),"")</f>
        <v xml:space="preserve"> </v>
      </c>
      <c r="I34" s="185" t="str">
        <f t="shared" si="1"/>
        <v>女</v>
      </c>
      <c r="J34" s="187">
        <f t="shared" si="2"/>
        <v>2</v>
      </c>
      <c r="K34" s="185">
        <f>IFERROR(VLOOKUP($B34,①申込!$A$11:$AD$115,7,0),"")</f>
        <v>0</v>
      </c>
      <c r="L34" s="185">
        <f>IFERROR(VLOOKUP($B34,①申込!$A$11:$AD$115,8,0),"")</f>
        <v>0</v>
      </c>
      <c r="M34" s="188"/>
      <c r="N34" s="189" t="str">
        <f>IF($G34="","",①申込!$E$6)</f>
        <v>旭川</v>
      </c>
      <c r="O34" s="185" t="str">
        <f>IFERROR(VLOOKUP($B34,①申込!$A$11:$AD$115,21,0),"")</f>
        <v>中学女子800m</v>
      </c>
      <c r="P34" s="189">
        <f>IF(O34="","",VLOOKUP(O34,全集約!$BX$4:$BY$44,2,0))</f>
        <v>24</v>
      </c>
      <c r="Q34" s="187" t="str">
        <f>IFERROR(VLOOKUP($B34,①申込!$A$11:$AD$115,11,0),"")</f>
        <v>2.23.56</v>
      </c>
      <c r="R34" s="187">
        <f>IFERROR(VLOOKUP($B34,①申込!$A$11:$AD$115,12,0),"")</f>
        <v>0</v>
      </c>
      <c r="S34" s="185" t="str">
        <f>IFERROR(VLOOKUP($B34,①申込!$A$11:$AD$115,22,0),"")</f>
        <v>中学女子100mH(0.762m-8.0m)</v>
      </c>
      <c r="T34" s="189">
        <f>IF(S34="","",VLOOKUP(S34,全集約!$BX$4:$BY$44,2,0))</f>
        <v>27</v>
      </c>
      <c r="U34" s="187" t="str">
        <f>IFERROR(VLOOKUP($B34,①申込!$A$11:$AD$115,15,0),"")</f>
        <v>17.64</v>
      </c>
      <c r="V34" s="187">
        <f>IFERROR(VLOOKUP($B34,①申込!$A$11:$AD$115,16,0),"")</f>
        <v>0.2</v>
      </c>
      <c r="W34" s="185" t="str">
        <f>IFERROR(VLOOKUP($B34,①申込!$A$11:$AD$115,23,0),"")</f>
        <v/>
      </c>
      <c r="X34" s="189" t="str">
        <f>IF(W34="","",VLOOKUP(W34,全集約!$BX$4:$BY$44,2,0))</f>
        <v/>
      </c>
      <c r="Y34" s="190" t="str">
        <f>IF($X34=10,①申込!$G$47,IF($X34=32,①申込!$G$48,""))</f>
        <v/>
      </c>
      <c r="Z34" s="190">
        <f>IFERROR(VLOOKUP($B34,①申込!$A$11:$AD$115,19,0),"")</f>
        <v>0</v>
      </c>
      <c r="AA34" s="191"/>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3"/>
      <c r="BB34" s="192"/>
      <c r="BC34" s="192"/>
      <c r="BD34" s="192"/>
      <c r="BE34" s="192"/>
      <c r="BF34" s="192"/>
      <c r="BG34" s="192"/>
      <c r="BH34" s="192"/>
      <c r="BI34" s="192"/>
      <c r="BJ34" s="192"/>
      <c r="BK34" s="192"/>
      <c r="BL34" s="192"/>
      <c r="BM34" s="192"/>
      <c r="BN34" s="192"/>
      <c r="BO34" s="192"/>
      <c r="BP34" s="192"/>
      <c r="BQ34" s="192"/>
      <c r="BR34" s="192"/>
      <c r="BS34" s="192"/>
      <c r="BT34" s="192"/>
      <c r="BU34" s="192"/>
      <c r="BV34" s="452"/>
      <c r="BW34" s="111"/>
      <c r="BX34" s="107" t="s">
        <v>944</v>
      </c>
      <c r="BY34" s="107">
        <v>10</v>
      </c>
      <c r="BZ34" s="107"/>
      <c r="CB34" s="104" t="s">
        <v>120</v>
      </c>
      <c r="CC34" s="104">
        <v>20</v>
      </c>
      <c r="CI34" s="93">
        <v>1</v>
      </c>
      <c r="CJ34" s="93" t="s">
        <v>84</v>
      </c>
      <c r="CK34" s="93" t="s">
        <v>84</v>
      </c>
      <c r="CL34" s="93" t="s">
        <v>268</v>
      </c>
      <c r="CM34" s="93">
        <v>129</v>
      </c>
    </row>
    <row r="35" spans="1:91" s="49" customFormat="1" ht="13.5">
      <c r="A35" s="178"/>
      <c r="B35" s="425">
        <v>32</v>
      </c>
      <c r="C35" s="450">
        <f t="shared" si="0"/>
        <v>370</v>
      </c>
      <c r="D35" s="185" t="str">
        <f>IF($G35="","",①申込!$B$4)</f>
        <v>旭川緑が丘</v>
      </c>
      <c r="E35" s="186"/>
      <c r="F35" s="185"/>
      <c r="G35" s="185" t="str">
        <f>IFERROR(VLOOKUP($B35,①申込!$A$11:$AD$115,3,0)&amp;" "&amp;VLOOKUP($B35,①申込!$A$11:$AD$115,4,0),"")</f>
        <v xml:space="preserve">a </v>
      </c>
      <c r="H35" s="185" t="str">
        <f>IFERROR(VLOOKUP($B35,①申込!$A$11:$AD$115,5,0)&amp;" "&amp;VLOOKUP($B35,①申込!$A$11:$AD$115,6,0),"")</f>
        <v xml:space="preserve"> </v>
      </c>
      <c r="I35" s="185" t="str">
        <f t="shared" si="1"/>
        <v>女</v>
      </c>
      <c r="J35" s="187">
        <f t="shared" si="2"/>
        <v>2</v>
      </c>
      <c r="K35" s="185">
        <f>IFERROR(VLOOKUP($B35,①申込!$A$11:$AD$115,7,0),"")</f>
        <v>0</v>
      </c>
      <c r="L35" s="185">
        <f>IFERROR(VLOOKUP($B35,①申込!$A$11:$AD$115,8,0),"")</f>
        <v>0</v>
      </c>
      <c r="M35" s="188"/>
      <c r="N35" s="189" t="str">
        <f>IF($G35="","",①申込!$E$6)</f>
        <v>旭川</v>
      </c>
      <c r="O35" s="185" t="str">
        <f>IFERROR(VLOOKUP($B35,①申込!$A$11:$AD$115,21,0),"")</f>
        <v/>
      </c>
      <c r="P35" s="189" t="str">
        <f>IF(O35="","",VLOOKUP(O35,全集約!$BX$4:$BY$44,2,0))</f>
        <v/>
      </c>
      <c r="Q35" s="187">
        <f>IFERROR(VLOOKUP($B35,①申込!$A$11:$AD$115,11,0),"")</f>
        <v>0</v>
      </c>
      <c r="R35" s="187">
        <f>IFERROR(VLOOKUP($B35,①申込!$A$11:$AD$115,12,0),"")</f>
        <v>0</v>
      </c>
      <c r="S35" s="185" t="str">
        <f>IFERROR(VLOOKUP($B35,①申込!$A$11:$AD$115,22,0),"")</f>
        <v/>
      </c>
      <c r="T35" s="189" t="str">
        <f>IF(S35="","",VLOOKUP(S35,全集約!$BX$4:$BY$44,2,0))</f>
        <v/>
      </c>
      <c r="U35" s="187">
        <f>IFERROR(VLOOKUP($B35,①申込!$A$11:$AD$115,15,0),"")</f>
        <v>0</v>
      </c>
      <c r="V35" s="187">
        <f>IFERROR(VLOOKUP($B35,①申込!$A$11:$AD$115,16,0),"")</f>
        <v>0</v>
      </c>
      <c r="W35" s="185" t="str">
        <f>IFERROR(VLOOKUP($B35,①申込!$A$11:$AD$115,23,0),"")</f>
        <v>中学女子4X100mR</v>
      </c>
      <c r="X35" s="189">
        <f>IF(W35="","",VLOOKUP(W35,全集約!$BX$4:$BY$44,2,0))</f>
        <v>32</v>
      </c>
      <c r="Y35" s="190">
        <f>IF($X35=10,①申込!$G$47,IF($X35=32,①申込!$G$48,""))</f>
        <v>56.78</v>
      </c>
      <c r="Z35" s="190">
        <f>IFERROR(VLOOKUP($B35,①申込!$A$11:$AD$115,19,0),"")</f>
        <v>0</v>
      </c>
      <c r="AA35" s="191"/>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3"/>
      <c r="BB35" s="192"/>
      <c r="BC35" s="192"/>
      <c r="BD35" s="192"/>
      <c r="BE35" s="192"/>
      <c r="BF35" s="192"/>
      <c r="BG35" s="192"/>
      <c r="BH35" s="192"/>
      <c r="BI35" s="192"/>
      <c r="BJ35" s="192"/>
      <c r="BK35" s="192"/>
      <c r="BL35" s="192"/>
      <c r="BM35" s="192"/>
      <c r="BN35" s="192"/>
      <c r="BO35" s="192"/>
      <c r="BP35" s="192"/>
      <c r="BQ35" s="192"/>
      <c r="BR35" s="192"/>
      <c r="BS35" s="192"/>
      <c r="BT35" s="192"/>
      <c r="BU35" s="192"/>
      <c r="BV35" s="452"/>
      <c r="BW35" s="111"/>
      <c r="BX35" s="107" t="s">
        <v>953</v>
      </c>
      <c r="BY35" s="107">
        <v>32</v>
      </c>
      <c r="BZ35" s="107"/>
      <c r="CB35" s="104" t="s">
        <v>121</v>
      </c>
      <c r="CC35" s="104">
        <v>21</v>
      </c>
      <c r="CI35" s="93">
        <v>1</v>
      </c>
      <c r="CJ35" s="93" t="s">
        <v>84</v>
      </c>
      <c r="CK35" s="93" t="s">
        <v>84</v>
      </c>
      <c r="CL35" s="93" t="s">
        <v>269</v>
      </c>
      <c r="CM35" s="93">
        <v>130</v>
      </c>
    </row>
    <row r="36" spans="1:91" s="49" customFormat="1" ht="13.5">
      <c r="A36" s="178"/>
      <c r="B36" s="425">
        <v>33</v>
      </c>
      <c r="C36" s="450">
        <f t="shared" si="0"/>
        <v>370</v>
      </c>
      <c r="D36" s="185" t="str">
        <f>IF($G36="","",①申込!$B$4)</f>
        <v>旭川緑が丘</v>
      </c>
      <c r="E36" s="186"/>
      <c r="F36" s="185"/>
      <c r="G36" s="185" t="str">
        <f>IFERROR(VLOOKUP($B36,①申込!$A$11:$AD$115,3,0)&amp;" "&amp;VLOOKUP($B36,①申込!$A$11:$AD$115,4,0),"")</f>
        <v xml:space="preserve">a </v>
      </c>
      <c r="H36" s="185" t="str">
        <f>IFERROR(VLOOKUP($B36,①申込!$A$11:$AD$115,5,0)&amp;" "&amp;VLOOKUP($B36,①申込!$A$11:$AD$115,6,0),"")</f>
        <v xml:space="preserve"> </v>
      </c>
      <c r="I36" s="185" t="str">
        <f t="shared" si="1"/>
        <v>女</v>
      </c>
      <c r="J36" s="187">
        <f t="shared" si="2"/>
        <v>2</v>
      </c>
      <c r="K36" s="185">
        <f>IFERROR(VLOOKUP($B36,①申込!$A$11:$AD$115,7,0),"")</f>
        <v>0</v>
      </c>
      <c r="L36" s="185">
        <f>IFERROR(VLOOKUP($B36,①申込!$A$11:$AD$115,8,0),"")</f>
        <v>0</v>
      </c>
      <c r="M36" s="188"/>
      <c r="N36" s="189" t="str">
        <f>IF($G36="","",①申込!$E$6)</f>
        <v>旭川</v>
      </c>
      <c r="O36" s="185" t="str">
        <f>IFERROR(VLOOKUP($B36,①申込!$A$11:$AD$115,21,0),"")</f>
        <v>中学女子砲丸投(2.72kg)</v>
      </c>
      <c r="P36" s="189">
        <f>IF(O36="","",VLOOKUP(O36,全集約!$BX$4:$BY$44,2,0))</f>
        <v>30</v>
      </c>
      <c r="Q36" s="187">
        <f>IFERROR(VLOOKUP($B36,①申込!$A$11:$AD$115,11,0),"")</f>
        <v>0</v>
      </c>
      <c r="R36" s="187">
        <f>IFERROR(VLOOKUP($B36,①申込!$A$11:$AD$115,12,0),"")</f>
        <v>0</v>
      </c>
      <c r="S36" s="185" t="str">
        <f>IFERROR(VLOOKUP($B36,①申込!$A$11:$AD$115,22,0),"")</f>
        <v>中学2年女子100m</v>
      </c>
      <c r="T36" s="189">
        <f>IF(S36="","",VLOOKUP(S36,全集約!$BX$4:$BY$44,2,0))</f>
        <v>22</v>
      </c>
      <c r="U36" s="187">
        <f>IFERROR(VLOOKUP($B36,①申込!$A$11:$AD$115,15,0),"")</f>
        <v>0</v>
      </c>
      <c r="V36" s="187">
        <f>IFERROR(VLOOKUP($B36,①申込!$A$11:$AD$115,16,0),"")</f>
        <v>0</v>
      </c>
      <c r="W36" s="185" t="str">
        <f>IFERROR(VLOOKUP($B36,①申込!$A$11:$AD$115,23,0),"")</f>
        <v>中学女子4X100mR</v>
      </c>
      <c r="X36" s="189">
        <f>IF(W36="","",VLOOKUP(W36,全集約!$BX$4:$BY$44,2,0))</f>
        <v>32</v>
      </c>
      <c r="Y36" s="190">
        <f>IF($X36=10,①申込!$G$47,IF($X36=32,①申込!$G$48,""))</f>
        <v>56.78</v>
      </c>
      <c r="Z36" s="190">
        <f>IFERROR(VLOOKUP($B36,①申込!$A$11:$AD$115,19,0),"")</f>
        <v>0</v>
      </c>
      <c r="AA36" s="191"/>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3"/>
      <c r="BB36" s="192"/>
      <c r="BC36" s="192"/>
      <c r="BD36" s="192"/>
      <c r="BE36" s="192"/>
      <c r="BF36" s="192"/>
      <c r="BG36" s="192"/>
      <c r="BH36" s="192"/>
      <c r="BI36" s="192"/>
      <c r="BJ36" s="192"/>
      <c r="BK36" s="192"/>
      <c r="BL36" s="192"/>
      <c r="BM36" s="192"/>
      <c r="BN36" s="192"/>
      <c r="BO36" s="192"/>
      <c r="BP36" s="192"/>
      <c r="BQ36" s="192"/>
      <c r="BR36" s="192"/>
      <c r="BS36" s="192"/>
      <c r="BT36" s="192"/>
      <c r="BU36" s="192"/>
      <c r="BV36" s="452"/>
      <c r="BW36" s="111"/>
      <c r="BX36" s="107"/>
      <c r="BY36" s="107"/>
      <c r="BZ36" s="107"/>
      <c r="CB36" s="104" t="s">
        <v>122</v>
      </c>
      <c r="CC36" s="104">
        <v>22</v>
      </c>
      <c r="CI36" s="93">
        <v>1</v>
      </c>
      <c r="CJ36" s="93" t="s">
        <v>84</v>
      </c>
      <c r="CK36" s="93" t="s">
        <v>84</v>
      </c>
      <c r="CL36" s="93" t="s">
        <v>270</v>
      </c>
      <c r="CM36" s="93">
        <v>131</v>
      </c>
    </row>
    <row r="37" spans="1:91" s="49" customFormat="1" ht="13.5">
      <c r="A37" s="178"/>
      <c r="B37" s="425">
        <v>34</v>
      </c>
      <c r="C37" s="450">
        <f t="shared" si="0"/>
        <v>370</v>
      </c>
      <c r="D37" s="185" t="str">
        <f>IF($G37="","",①申込!$B$4)</f>
        <v>旭川緑が丘</v>
      </c>
      <c r="E37" s="186"/>
      <c r="F37" s="185"/>
      <c r="G37" s="185" t="str">
        <f>IFERROR(VLOOKUP($B37,①申込!$A$11:$AD$115,3,0)&amp;" "&amp;VLOOKUP($B37,①申込!$A$11:$AD$115,4,0),"")</f>
        <v xml:space="preserve">a </v>
      </c>
      <c r="H37" s="185" t="str">
        <f>IFERROR(VLOOKUP($B37,①申込!$A$11:$AD$115,5,0)&amp;" "&amp;VLOOKUP($B37,①申込!$A$11:$AD$115,6,0),"")</f>
        <v xml:space="preserve"> </v>
      </c>
      <c r="I37" s="185" t="str">
        <f t="shared" si="1"/>
        <v>女</v>
      </c>
      <c r="J37" s="187">
        <f t="shared" si="2"/>
        <v>2</v>
      </c>
      <c r="K37" s="185">
        <f>IFERROR(VLOOKUP($B37,①申込!$A$11:$AD$115,7,0),"")</f>
        <v>0</v>
      </c>
      <c r="L37" s="185">
        <f>IFERROR(VLOOKUP($B37,①申込!$A$11:$AD$115,8,0),"")</f>
        <v>0</v>
      </c>
      <c r="M37" s="188"/>
      <c r="N37" s="189" t="str">
        <f>IF($G37="","",①申込!$E$6)</f>
        <v>旭川</v>
      </c>
      <c r="O37" s="185" t="str">
        <f>IFERROR(VLOOKUP($B37,①申込!$A$11:$AD$115,21,0),"")</f>
        <v>中学女子100mH(0.762m-8.0m)</v>
      </c>
      <c r="P37" s="189">
        <f>IF(O37="","",VLOOKUP(O37,全集約!$BX$4:$BY$44,2,0))</f>
        <v>27</v>
      </c>
      <c r="Q37" s="187">
        <f>IFERROR(VLOOKUP($B37,①申込!$A$11:$AD$115,11,0),"")</f>
        <v>0</v>
      </c>
      <c r="R37" s="187">
        <f>IFERROR(VLOOKUP($B37,①申込!$A$11:$AD$115,12,0),"")</f>
        <v>0</v>
      </c>
      <c r="S37" s="185" t="str">
        <f>IFERROR(VLOOKUP($B37,①申込!$A$11:$AD$115,22,0),"")</f>
        <v/>
      </c>
      <c r="T37" s="189" t="str">
        <f>IF(S37="","",VLOOKUP(S37,全集約!$BX$4:$BY$44,2,0))</f>
        <v/>
      </c>
      <c r="U37" s="187">
        <f>IFERROR(VLOOKUP($B37,①申込!$A$11:$AD$115,15,0),"")</f>
        <v>0</v>
      </c>
      <c r="V37" s="187">
        <f>IFERROR(VLOOKUP($B37,①申込!$A$11:$AD$115,16,0),"")</f>
        <v>0</v>
      </c>
      <c r="W37" s="185" t="str">
        <f>IFERROR(VLOOKUP($B37,①申込!$A$11:$AD$115,23,0),"")</f>
        <v>中学女子4X100mR</v>
      </c>
      <c r="X37" s="189">
        <f>IF(W37="","",VLOOKUP(W37,全集約!$BX$4:$BY$44,2,0))</f>
        <v>32</v>
      </c>
      <c r="Y37" s="190">
        <f>IF($X37=10,①申込!$G$47,IF($X37=32,①申込!$G$48,""))</f>
        <v>56.78</v>
      </c>
      <c r="Z37" s="190">
        <f>IFERROR(VLOOKUP($B37,①申込!$A$11:$AD$115,19,0),"")</f>
        <v>0</v>
      </c>
      <c r="AA37" s="191"/>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3"/>
      <c r="BB37" s="192"/>
      <c r="BC37" s="192"/>
      <c r="BD37" s="192"/>
      <c r="BE37" s="192"/>
      <c r="BF37" s="192"/>
      <c r="BG37" s="192"/>
      <c r="BH37" s="192"/>
      <c r="BI37" s="192"/>
      <c r="BJ37" s="192"/>
      <c r="BK37" s="192"/>
      <c r="BL37" s="192"/>
      <c r="BM37" s="192"/>
      <c r="BN37" s="192"/>
      <c r="BO37" s="192"/>
      <c r="BP37" s="192"/>
      <c r="BQ37" s="192"/>
      <c r="BR37" s="192"/>
      <c r="BS37" s="192"/>
      <c r="BT37" s="192"/>
      <c r="BU37" s="192"/>
      <c r="BV37" s="452"/>
      <c r="BW37" s="111"/>
      <c r="BX37" s="107"/>
      <c r="BY37" s="107"/>
      <c r="BZ37" s="107"/>
      <c r="CB37" s="104" t="s">
        <v>123</v>
      </c>
      <c r="CC37" s="104">
        <v>23</v>
      </c>
      <c r="CI37" s="93">
        <v>1</v>
      </c>
      <c r="CJ37" s="93" t="s">
        <v>84</v>
      </c>
      <c r="CK37" s="93" t="s">
        <v>84</v>
      </c>
      <c r="CL37" s="93" t="s">
        <v>271</v>
      </c>
      <c r="CM37" s="93">
        <v>132</v>
      </c>
    </row>
    <row r="38" spans="1:91" s="49" customFormat="1" ht="13.5">
      <c r="A38" s="178"/>
      <c r="B38" s="425">
        <v>35</v>
      </c>
      <c r="C38" s="450" t="str">
        <f t="shared" si="0"/>
        <v/>
      </c>
      <c r="D38" s="185" t="str">
        <f>IF($G38="","",①申込!$B$4)</f>
        <v/>
      </c>
      <c r="E38" s="186"/>
      <c r="F38" s="185"/>
      <c r="G38" s="185" t="str">
        <f>IFERROR(VLOOKUP($B38,①申込!$A$11:$AD$115,3,0)&amp;" "&amp;VLOOKUP($B38,①申込!$A$11:$AD$115,4,0),"")</f>
        <v/>
      </c>
      <c r="H38" s="185" t="str">
        <f>IFERROR(VLOOKUP($B38,①申込!$A$11:$AD$115,5,0)&amp;" "&amp;VLOOKUP($B38,①申込!$A$11:$AD$115,6,0),"")</f>
        <v/>
      </c>
      <c r="I38" s="185" t="str">
        <f t="shared" si="1"/>
        <v/>
      </c>
      <c r="J38" s="187" t="str">
        <f t="shared" si="2"/>
        <v/>
      </c>
      <c r="K38" s="185" t="str">
        <f>IFERROR(VLOOKUP($B38,①申込!$A$11:$AD$115,7,0),"")</f>
        <v/>
      </c>
      <c r="L38" s="185" t="str">
        <f>IFERROR(VLOOKUP($B38,①申込!$A$11:$AD$115,8,0),"")</f>
        <v/>
      </c>
      <c r="M38" s="188"/>
      <c r="N38" s="189" t="str">
        <f>IF($G38="","",①申込!$E$6)</f>
        <v/>
      </c>
      <c r="O38" s="185" t="str">
        <f>IFERROR(VLOOKUP($B38,①申込!$A$11:$AD$115,21,0),"")</f>
        <v/>
      </c>
      <c r="P38" s="189" t="str">
        <f>IF(O38="","",VLOOKUP(O38,全集約!$BX$4:$BY$44,2,0))</f>
        <v/>
      </c>
      <c r="Q38" s="187" t="str">
        <f>IFERROR(VLOOKUP($B38,①申込!$A$11:$AD$115,11,0),"")</f>
        <v/>
      </c>
      <c r="R38" s="187" t="str">
        <f>IFERROR(VLOOKUP($B38,①申込!$A$11:$AD$115,12,0),"")</f>
        <v/>
      </c>
      <c r="S38" s="185" t="str">
        <f>IFERROR(VLOOKUP($B38,①申込!$A$11:$AD$115,22,0),"")</f>
        <v/>
      </c>
      <c r="T38" s="189" t="str">
        <f>IF(S38="","",VLOOKUP(S38,全集約!$BX$4:$BY$44,2,0))</f>
        <v/>
      </c>
      <c r="U38" s="187" t="str">
        <f>IFERROR(VLOOKUP($B38,①申込!$A$11:$AD$115,15,0),"")</f>
        <v/>
      </c>
      <c r="V38" s="187" t="str">
        <f>IFERROR(VLOOKUP($B38,①申込!$A$11:$AD$115,16,0),"")</f>
        <v/>
      </c>
      <c r="W38" s="185" t="str">
        <f>IFERROR(VLOOKUP($B38,①申込!$A$11:$AD$115,23,0),"")</f>
        <v/>
      </c>
      <c r="X38" s="189" t="str">
        <f>IF(W38="","",VLOOKUP(W38,全集約!$BX$4:$BY$44,2,0))</f>
        <v/>
      </c>
      <c r="Y38" s="190" t="str">
        <f>IF($X38=10,①申込!$G$47,IF($X38=32,①申込!$G$48,""))</f>
        <v/>
      </c>
      <c r="Z38" s="190" t="str">
        <f>IFERROR(VLOOKUP($B38,①申込!$A$11:$AD$115,19,0),"")</f>
        <v/>
      </c>
      <c r="AA38" s="191"/>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3"/>
      <c r="BB38" s="192"/>
      <c r="BC38" s="192"/>
      <c r="BD38" s="192"/>
      <c r="BE38" s="192"/>
      <c r="BF38" s="192"/>
      <c r="BG38" s="192"/>
      <c r="BH38" s="192"/>
      <c r="BI38" s="192"/>
      <c r="BJ38" s="192"/>
      <c r="BK38" s="192"/>
      <c r="BL38" s="192"/>
      <c r="BM38" s="192"/>
      <c r="BN38" s="192"/>
      <c r="BO38" s="192"/>
      <c r="BP38" s="192"/>
      <c r="BQ38" s="192"/>
      <c r="BR38" s="192"/>
      <c r="BS38" s="192"/>
      <c r="BT38" s="192"/>
      <c r="BU38" s="192"/>
      <c r="BV38" s="452"/>
      <c r="BW38" s="111"/>
      <c r="BX38" s="107"/>
      <c r="BY38" s="107"/>
      <c r="BZ38" s="107"/>
      <c r="CB38" s="104" t="s">
        <v>124</v>
      </c>
      <c r="CC38" s="104">
        <v>24</v>
      </c>
      <c r="CI38" s="93">
        <v>1</v>
      </c>
      <c r="CJ38" s="93" t="s">
        <v>84</v>
      </c>
      <c r="CK38" s="93" t="s">
        <v>84</v>
      </c>
      <c r="CL38" s="93" t="s">
        <v>272</v>
      </c>
      <c r="CM38" s="93">
        <v>133</v>
      </c>
    </row>
    <row r="39" spans="1:91" s="49" customFormat="1" ht="13.5">
      <c r="A39" s="178"/>
      <c r="B39" s="425">
        <v>36</v>
      </c>
      <c r="C39" s="450" t="str">
        <f t="shared" si="0"/>
        <v/>
      </c>
      <c r="D39" s="185" t="str">
        <f>IF($G39="","",①申込!$B$4)</f>
        <v/>
      </c>
      <c r="E39" s="186"/>
      <c r="F39" s="185"/>
      <c r="G39" s="185" t="str">
        <f>IFERROR(VLOOKUP($B39,①申込!$A$11:$AD$115,3,0)&amp;" "&amp;VLOOKUP($B39,①申込!$A$11:$AD$115,4,0),"")</f>
        <v/>
      </c>
      <c r="H39" s="185" t="str">
        <f>IFERROR(VLOOKUP($B39,①申込!$A$11:$AD$115,5,0)&amp;" "&amp;VLOOKUP($B39,①申込!$A$11:$AD$115,6,0),"")</f>
        <v/>
      </c>
      <c r="I39" s="185" t="str">
        <f t="shared" si="1"/>
        <v/>
      </c>
      <c r="J39" s="187" t="str">
        <f t="shared" si="2"/>
        <v/>
      </c>
      <c r="K39" s="185" t="str">
        <f>IFERROR(VLOOKUP($B39,①申込!$A$11:$AD$115,7,0),"")</f>
        <v/>
      </c>
      <c r="L39" s="185" t="str">
        <f>IFERROR(VLOOKUP($B39,①申込!$A$11:$AD$115,8,0),"")</f>
        <v/>
      </c>
      <c r="M39" s="188"/>
      <c r="N39" s="189" t="str">
        <f>IF($G39="","",①申込!$E$6)</f>
        <v/>
      </c>
      <c r="O39" s="185" t="str">
        <f>IFERROR(VLOOKUP($B39,①申込!$A$11:$AD$115,21,0),"")</f>
        <v/>
      </c>
      <c r="P39" s="189" t="str">
        <f>IF(O39="","",VLOOKUP(O39,全集約!$BX$4:$BY$44,2,0))</f>
        <v/>
      </c>
      <c r="Q39" s="187" t="str">
        <f>IFERROR(VLOOKUP($B39,①申込!$A$11:$AD$115,11,0),"")</f>
        <v/>
      </c>
      <c r="R39" s="187" t="str">
        <f>IFERROR(VLOOKUP($B39,①申込!$A$11:$AD$115,12,0),"")</f>
        <v/>
      </c>
      <c r="S39" s="185" t="str">
        <f>IFERROR(VLOOKUP($B39,①申込!$A$11:$AD$115,22,0),"")</f>
        <v/>
      </c>
      <c r="T39" s="189" t="str">
        <f>IF(S39="","",VLOOKUP(S39,全集約!$BX$4:$BY$44,2,0))</f>
        <v/>
      </c>
      <c r="U39" s="187" t="str">
        <f>IFERROR(VLOOKUP($B39,①申込!$A$11:$AD$115,15,0),"")</f>
        <v/>
      </c>
      <c r="V39" s="187" t="str">
        <f>IFERROR(VLOOKUP($B39,①申込!$A$11:$AD$115,16,0),"")</f>
        <v/>
      </c>
      <c r="W39" s="185" t="str">
        <f>IFERROR(VLOOKUP($B39,①申込!$A$11:$AD$115,23,0),"")</f>
        <v/>
      </c>
      <c r="X39" s="189" t="str">
        <f>IF(W39="","",VLOOKUP(W39,全集約!$BX$4:$BY$44,2,0))</f>
        <v/>
      </c>
      <c r="Y39" s="190" t="str">
        <f>IF($X39=10,①申込!$G$47,IF($X39=32,①申込!$G$48,""))</f>
        <v/>
      </c>
      <c r="Z39" s="190" t="str">
        <f>IFERROR(VLOOKUP($B39,①申込!$A$11:$AD$115,19,0),"")</f>
        <v/>
      </c>
      <c r="AA39" s="191"/>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3"/>
      <c r="BB39" s="192"/>
      <c r="BC39" s="192"/>
      <c r="BD39" s="192"/>
      <c r="BE39" s="192"/>
      <c r="BF39" s="192"/>
      <c r="BG39" s="192"/>
      <c r="BH39" s="192"/>
      <c r="BI39" s="192"/>
      <c r="BJ39" s="192"/>
      <c r="BK39" s="192"/>
      <c r="BL39" s="192"/>
      <c r="BM39" s="192"/>
      <c r="BN39" s="192"/>
      <c r="BO39" s="192"/>
      <c r="BP39" s="192"/>
      <c r="BQ39" s="192"/>
      <c r="BR39" s="192"/>
      <c r="BS39" s="192"/>
      <c r="BT39" s="192"/>
      <c r="BU39" s="192"/>
      <c r="BV39" s="452"/>
      <c r="BW39" s="111"/>
      <c r="BX39" s="107"/>
      <c r="BY39" s="107"/>
      <c r="BZ39" s="107"/>
      <c r="CB39" s="104" t="s">
        <v>125</v>
      </c>
      <c r="CC39" s="104">
        <v>25</v>
      </c>
      <c r="CI39" s="93">
        <v>1</v>
      </c>
      <c r="CJ39" s="93" t="s">
        <v>84</v>
      </c>
      <c r="CK39" s="93" t="s">
        <v>84</v>
      </c>
      <c r="CL39" s="93" t="s">
        <v>273</v>
      </c>
      <c r="CM39" s="93">
        <v>134</v>
      </c>
    </row>
    <row r="40" spans="1:91" s="49" customFormat="1" ht="13.5">
      <c r="A40" s="178"/>
      <c r="B40" s="425">
        <v>37</v>
      </c>
      <c r="C40" s="450" t="str">
        <f t="shared" si="0"/>
        <v/>
      </c>
      <c r="D40" s="185" t="str">
        <f>IF($G40="","",①申込!$B$4)</f>
        <v/>
      </c>
      <c r="E40" s="186"/>
      <c r="F40" s="185"/>
      <c r="G40" s="185" t="str">
        <f>IFERROR(VLOOKUP($B40,①申込!$A$11:$AD$115,3,0)&amp;" "&amp;VLOOKUP($B40,①申込!$A$11:$AD$115,4,0),"")</f>
        <v/>
      </c>
      <c r="H40" s="185" t="str">
        <f>IFERROR(VLOOKUP($B40,①申込!$A$11:$AD$115,5,0)&amp;" "&amp;VLOOKUP($B40,①申込!$A$11:$AD$115,6,0),"")</f>
        <v/>
      </c>
      <c r="I40" s="185" t="str">
        <f t="shared" si="1"/>
        <v/>
      </c>
      <c r="J40" s="187" t="str">
        <f t="shared" si="2"/>
        <v/>
      </c>
      <c r="K40" s="185" t="str">
        <f>IFERROR(VLOOKUP($B40,①申込!$A$11:$AD$115,7,0),"")</f>
        <v/>
      </c>
      <c r="L40" s="185" t="str">
        <f>IFERROR(VLOOKUP($B40,①申込!$A$11:$AD$115,8,0),"")</f>
        <v/>
      </c>
      <c r="M40" s="188"/>
      <c r="N40" s="189" t="str">
        <f>IF($G40="","",①申込!$E$6)</f>
        <v/>
      </c>
      <c r="O40" s="185" t="str">
        <f>IFERROR(VLOOKUP($B40,①申込!$A$11:$AD$115,21,0),"")</f>
        <v/>
      </c>
      <c r="P40" s="189" t="str">
        <f>IF(O40="","",VLOOKUP(O40,全集約!$BX$4:$BY$44,2,0))</f>
        <v/>
      </c>
      <c r="Q40" s="187" t="str">
        <f>IFERROR(VLOOKUP($B40,①申込!$A$11:$AD$115,11,0),"")</f>
        <v/>
      </c>
      <c r="R40" s="187" t="str">
        <f>IFERROR(VLOOKUP($B40,①申込!$A$11:$AD$115,12,0),"")</f>
        <v/>
      </c>
      <c r="S40" s="185" t="str">
        <f>IFERROR(VLOOKUP($B40,①申込!$A$11:$AD$115,22,0),"")</f>
        <v/>
      </c>
      <c r="T40" s="189" t="str">
        <f>IF(S40="","",VLOOKUP(S40,全集約!$BX$4:$BY$44,2,0))</f>
        <v/>
      </c>
      <c r="U40" s="187" t="str">
        <f>IFERROR(VLOOKUP($B40,①申込!$A$11:$AD$115,15,0),"")</f>
        <v/>
      </c>
      <c r="V40" s="187" t="str">
        <f>IFERROR(VLOOKUP($B40,①申込!$A$11:$AD$115,16,0),"")</f>
        <v/>
      </c>
      <c r="W40" s="185" t="str">
        <f>IFERROR(VLOOKUP($B40,①申込!$A$11:$AD$115,23,0),"")</f>
        <v/>
      </c>
      <c r="X40" s="189" t="str">
        <f>IF(W40="","",VLOOKUP(W40,全集約!$BX$4:$BY$44,2,0))</f>
        <v/>
      </c>
      <c r="Y40" s="190" t="str">
        <f>IF($X40=10,①申込!$G$47,IF($X40=32,①申込!$G$48,""))</f>
        <v/>
      </c>
      <c r="Z40" s="190" t="str">
        <f>IFERROR(VLOOKUP($B40,①申込!$A$11:$AD$115,19,0),"")</f>
        <v/>
      </c>
      <c r="AA40" s="191"/>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3"/>
      <c r="BB40" s="192"/>
      <c r="BC40" s="192"/>
      <c r="BD40" s="192"/>
      <c r="BE40" s="192"/>
      <c r="BF40" s="192"/>
      <c r="BG40" s="192"/>
      <c r="BH40" s="192"/>
      <c r="BI40" s="192"/>
      <c r="BJ40" s="192"/>
      <c r="BK40" s="192"/>
      <c r="BL40" s="192"/>
      <c r="BM40" s="192"/>
      <c r="BN40" s="192"/>
      <c r="BO40" s="192"/>
      <c r="BP40" s="192"/>
      <c r="BQ40" s="192"/>
      <c r="BR40" s="192"/>
      <c r="BS40" s="192"/>
      <c r="BT40" s="192"/>
      <c r="BU40" s="192"/>
      <c r="BV40" s="452"/>
      <c r="BW40" s="111"/>
      <c r="BX40" s="107"/>
      <c r="BY40" s="107"/>
      <c r="BZ40" s="107"/>
      <c r="CB40" s="104" t="s">
        <v>126</v>
      </c>
      <c r="CC40" s="104">
        <v>26</v>
      </c>
      <c r="CI40" s="93">
        <v>1</v>
      </c>
      <c r="CJ40" s="93" t="s">
        <v>84</v>
      </c>
      <c r="CK40" s="93" t="s">
        <v>84</v>
      </c>
      <c r="CL40" s="93" t="s">
        <v>274</v>
      </c>
      <c r="CM40" s="93">
        <v>135</v>
      </c>
    </row>
    <row r="41" spans="1:91" s="49" customFormat="1" ht="13.5">
      <c r="A41" s="178"/>
      <c r="B41" s="425">
        <v>38</v>
      </c>
      <c r="C41" s="450" t="str">
        <f t="shared" si="0"/>
        <v/>
      </c>
      <c r="D41" s="185" t="str">
        <f>IF($G41="","",①申込!$B$4)</f>
        <v/>
      </c>
      <c r="E41" s="186"/>
      <c r="F41" s="185"/>
      <c r="G41" s="185" t="str">
        <f>IFERROR(VLOOKUP($B41,①申込!$A$11:$AD$115,3,0)&amp;" "&amp;VLOOKUP($B41,①申込!$A$11:$AD$115,4,0),"")</f>
        <v/>
      </c>
      <c r="H41" s="185" t="str">
        <f>IFERROR(VLOOKUP($B41,①申込!$A$11:$AD$115,5,0)&amp;" "&amp;VLOOKUP($B41,①申込!$A$11:$AD$115,6,0),"")</f>
        <v/>
      </c>
      <c r="I41" s="185" t="str">
        <f t="shared" si="1"/>
        <v/>
      </c>
      <c r="J41" s="187" t="str">
        <f t="shared" si="2"/>
        <v/>
      </c>
      <c r="K41" s="185" t="str">
        <f>IFERROR(VLOOKUP($B41,①申込!$A$11:$AD$115,7,0),"")</f>
        <v/>
      </c>
      <c r="L41" s="185" t="str">
        <f>IFERROR(VLOOKUP($B41,①申込!$A$11:$AD$115,8,0),"")</f>
        <v/>
      </c>
      <c r="M41" s="188"/>
      <c r="N41" s="189" t="str">
        <f>IF($G41="","",①申込!$E$6)</f>
        <v/>
      </c>
      <c r="O41" s="185" t="str">
        <f>IFERROR(VLOOKUP($B41,①申込!$A$11:$AD$115,21,0),"")</f>
        <v/>
      </c>
      <c r="P41" s="189" t="str">
        <f>IF(O41="","",VLOOKUP(O41,全集約!$BX$4:$BY$44,2,0))</f>
        <v/>
      </c>
      <c r="Q41" s="187" t="str">
        <f>IFERROR(VLOOKUP($B41,①申込!$A$11:$AD$115,11,0),"")</f>
        <v/>
      </c>
      <c r="R41" s="187" t="str">
        <f>IFERROR(VLOOKUP($B41,①申込!$A$11:$AD$115,12,0),"")</f>
        <v/>
      </c>
      <c r="S41" s="185" t="str">
        <f>IFERROR(VLOOKUP($B41,①申込!$A$11:$AD$115,22,0),"")</f>
        <v/>
      </c>
      <c r="T41" s="189" t="str">
        <f>IF(S41="","",VLOOKUP(S41,全集約!$BX$4:$BY$44,2,0))</f>
        <v/>
      </c>
      <c r="U41" s="187" t="str">
        <f>IFERROR(VLOOKUP($B41,①申込!$A$11:$AD$115,15,0),"")</f>
        <v/>
      </c>
      <c r="V41" s="187" t="str">
        <f>IFERROR(VLOOKUP($B41,①申込!$A$11:$AD$115,16,0),"")</f>
        <v/>
      </c>
      <c r="W41" s="185" t="str">
        <f>IFERROR(VLOOKUP($B41,①申込!$A$11:$AD$115,23,0),"")</f>
        <v/>
      </c>
      <c r="X41" s="189" t="str">
        <f>IF(W41="","",VLOOKUP(W41,全集約!$BX$4:$BY$44,2,0))</f>
        <v/>
      </c>
      <c r="Y41" s="190" t="str">
        <f>IF($X41=10,①申込!$G$47,IF($X41=32,①申込!$G$48,""))</f>
        <v/>
      </c>
      <c r="Z41" s="190" t="str">
        <f>IFERROR(VLOOKUP($B41,①申込!$A$11:$AD$115,19,0),"")</f>
        <v/>
      </c>
      <c r="AA41" s="191"/>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3"/>
      <c r="BB41" s="192"/>
      <c r="BC41" s="192"/>
      <c r="BD41" s="192"/>
      <c r="BE41" s="192"/>
      <c r="BF41" s="192"/>
      <c r="BG41" s="192"/>
      <c r="BH41" s="192"/>
      <c r="BI41" s="192"/>
      <c r="BJ41" s="192"/>
      <c r="BK41" s="192"/>
      <c r="BL41" s="192"/>
      <c r="BM41" s="192"/>
      <c r="BN41" s="192"/>
      <c r="BO41" s="192"/>
      <c r="BP41" s="192"/>
      <c r="BQ41" s="192"/>
      <c r="BR41" s="192"/>
      <c r="BS41" s="192"/>
      <c r="BT41" s="192"/>
      <c r="BU41" s="192"/>
      <c r="BV41" s="452"/>
      <c r="BW41" s="111"/>
      <c r="BX41" s="107"/>
      <c r="BY41" s="107"/>
      <c r="BZ41" s="107"/>
      <c r="CB41" s="104" t="s">
        <v>127</v>
      </c>
      <c r="CC41" s="104">
        <v>27</v>
      </c>
      <c r="CI41" s="93">
        <v>1</v>
      </c>
      <c r="CJ41" s="93" t="s">
        <v>84</v>
      </c>
      <c r="CK41" s="93" t="s">
        <v>84</v>
      </c>
      <c r="CL41" s="93" t="s">
        <v>275</v>
      </c>
      <c r="CM41" s="93">
        <v>136</v>
      </c>
    </row>
    <row r="42" spans="1:91" s="49" customFormat="1" ht="13.5">
      <c r="A42" s="178"/>
      <c r="B42" s="425">
        <v>39</v>
      </c>
      <c r="C42" s="450" t="str">
        <f t="shared" si="0"/>
        <v/>
      </c>
      <c r="D42" s="185" t="str">
        <f>IF($G42="","",①申込!$B$4)</f>
        <v/>
      </c>
      <c r="E42" s="186"/>
      <c r="F42" s="185"/>
      <c r="G42" s="185" t="str">
        <f>IFERROR(VLOOKUP($B42,①申込!$A$11:$AD$115,3,0)&amp;" "&amp;VLOOKUP($B42,①申込!$A$11:$AD$115,4,0),"")</f>
        <v/>
      </c>
      <c r="H42" s="185" t="str">
        <f>IFERROR(VLOOKUP($B42,①申込!$A$11:$AD$115,5,0)&amp;" "&amp;VLOOKUP($B42,①申込!$A$11:$AD$115,6,0),"")</f>
        <v/>
      </c>
      <c r="I42" s="185" t="str">
        <f t="shared" si="1"/>
        <v/>
      </c>
      <c r="J42" s="187" t="str">
        <f t="shared" si="2"/>
        <v/>
      </c>
      <c r="K42" s="185" t="str">
        <f>IFERROR(VLOOKUP($B42,①申込!$A$11:$AD$115,7,0),"")</f>
        <v/>
      </c>
      <c r="L42" s="185" t="str">
        <f>IFERROR(VLOOKUP($B42,①申込!$A$11:$AD$115,8,0),"")</f>
        <v/>
      </c>
      <c r="M42" s="188"/>
      <c r="N42" s="189" t="str">
        <f>IF($G42="","",①申込!$E$6)</f>
        <v/>
      </c>
      <c r="O42" s="185" t="str">
        <f>IFERROR(VLOOKUP($B42,①申込!$A$11:$AD$115,21,0),"")</f>
        <v/>
      </c>
      <c r="P42" s="189" t="str">
        <f>IF(O42="","",VLOOKUP(O42,全集約!$BX$4:$BY$44,2,0))</f>
        <v/>
      </c>
      <c r="Q42" s="187" t="str">
        <f>IFERROR(VLOOKUP($B42,①申込!$A$11:$AD$115,11,0),"")</f>
        <v/>
      </c>
      <c r="R42" s="187" t="str">
        <f>IFERROR(VLOOKUP($B42,①申込!$A$11:$AD$115,12,0),"")</f>
        <v/>
      </c>
      <c r="S42" s="185" t="str">
        <f>IFERROR(VLOOKUP($B42,①申込!$A$11:$AD$115,22,0),"")</f>
        <v/>
      </c>
      <c r="T42" s="189" t="str">
        <f>IF(S42="","",VLOOKUP(S42,全集約!$BX$4:$BY$44,2,0))</f>
        <v/>
      </c>
      <c r="U42" s="187" t="str">
        <f>IFERROR(VLOOKUP($B42,①申込!$A$11:$AD$115,15,0),"")</f>
        <v/>
      </c>
      <c r="V42" s="187" t="str">
        <f>IFERROR(VLOOKUP($B42,①申込!$A$11:$AD$115,16,0),"")</f>
        <v/>
      </c>
      <c r="W42" s="185" t="str">
        <f>IFERROR(VLOOKUP($B42,①申込!$A$11:$AD$115,23,0),"")</f>
        <v/>
      </c>
      <c r="X42" s="189" t="str">
        <f>IF(W42="","",VLOOKUP(W42,全集約!$BX$4:$BY$44,2,0))</f>
        <v/>
      </c>
      <c r="Y42" s="190" t="str">
        <f>IF($X42=10,①申込!$G$47,IF($X42=32,①申込!$G$48,""))</f>
        <v/>
      </c>
      <c r="Z42" s="190" t="str">
        <f>IFERROR(VLOOKUP($B42,①申込!$A$11:$AD$115,19,0),"")</f>
        <v/>
      </c>
      <c r="AA42" s="191"/>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3"/>
      <c r="BB42" s="192"/>
      <c r="BC42" s="192"/>
      <c r="BD42" s="192"/>
      <c r="BE42" s="192"/>
      <c r="BF42" s="192"/>
      <c r="BG42" s="192"/>
      <c r="BH42" s="192"/>
      <c r="BI42" s="192"/>
      <c r="BJ42" s="192"/>
      <c r="BK42" s="192"/>
      <c r="BL42" s="192"/>
      <c r="BM42" s="192"/>
      <c r="BN42" s="192"/>
      <c r="BO42" s="192"/>
      <c r="BP42" s="192"/>
      <c r="BQ42" s="192"/>
      <c r="BR42" s="192"/>
      <c r="BS42" s="192"/>
      <c r="BT42" s="192"/>
      <c r="BU42" s="192"/>
      <c r="BV42" s="452"/>
      <c r="BW42" s="111"/>
      <c r="BX42" s="107"/>
      <c r="BY42" s="107"/>
      <c r="BZ42" s="107"/>
      <c r="CB42" s="104" t="s">
        <v>128</v>
      </c>
      <c r="CC42" s="104">
        <v>28</v>
      </c>
      <c r="CI42" s="93">
        <v>1</v>
      </c>
      <c r="CJ42" s="93" t="s">
        <v>84</v>
      </c>
      <c r="CK42" s="93" t="s">
        <v>84</v>
      </c>
      <c r="CL42" s="93" t="s">
        <v>276</v>
      </c>
      <c r="CM42" s="93">
        <v>137</v>
      </c>
    </row>
    <row r="43" spans="1:91" s="49" customFormat="1" ht="13.5">
      <c r="A43" s="178"/>
      <c r="B43" s="425">
        <v>40</v>
      </c>
      <c r="C43" s="450" t="str">
        <f t="shared" ref="C43:C54" si="4">IF(G43="","",VLOOKUP(D43,$CL$4:$CM$1001,2,0))</f>
        <v/>
      </c>
      <c r="D43" s="185" t="str">
        <f>IF($G43="","",①申込!$B$4)</f>
        <v/>
      </c>
      <c r="E43" s="186"/>
      <c r="F43" s="185"/>
      <c r="G43" s="185" t="str">
        <f>IFERROR(VLOOKUP($B43,①申込!$A$11:$AD$115,3,0)&amp;" "&amp;VLOOKUP($B43,①申込!$A$11:$AD$115,4,0),"")</f>
        <v/>
      </c>
      <c r="H43" s="185" t="str">
        <f>IFERROR(VLOOKUP($B43,①申込!$A$11:$AD$115,5,0)&amp;" "&amp;VLOOKUP($B43,①申込!$A$11:$AD$115,6,0),"")</f>
        <v/>
      </c>
      <c r="I43" s="185" t="str">
        <f t="shared" si="1"/>
        <v/>
      </c>
      <c r="J43" s="187" t="str">
        <f t="shared" si="2"/>
        <v/>
      </c>
      <c r="K43" s="185" t="str">
        <f>IFERROR(VLOOKUP($B43,①申込!$A$11:$AD$115,7,0),"")</f>
        <v/>
      </c>
      <c r="L43" s="185" t="str">
        <f>IFERROR(VLOOKUP($B43,①申込!$A$11:$AD$115,8,0),"")</f>
        <v/>
      </c>
      <c r="M43" s="188"/>
      <c r="N43" s="189" t="str">
        <f>IF($G43="","",①申込!$E$6)</f>
        <v/>
      </c>
      <c r="O43" s="185" t="str">
        <f>IFERROR(VLOOKUP($B43,①申込!$A$11:$AD$115,21,0),"")</f>
        <v/>
      </c>
      <c r="P43" s="189" t="str">
        <f>IF(O43="","",VLOOKUP(O43,全集約!$BX$4:$BY$44,2,0))</f>
        <v/>
      </c>
      <c r="Q43" s="187" t="str">
        <f>IFERROR(VLOOKUP($B43,①申込!$A$11:$AD$115,11,0),"")</f>
        <v/>
      </c>
      <c r="R43" s="187" t="str">
        <f>IFERROR(VLOOKUP($B43,①申込!$A$11:$AD$115,12,0),"")</f>
        <v/>
      </c>
      <c r="S43" s="185" t="str">
        <f>IFERROR(VLOOKUP($B43,①申込!$A$11:$AD$115,22,0),"")</f>
        <v/>
      </c>
      <c r="T43" s="189" t="str">
        <f>IF(S43="","",VLOOKUP(S43,全集約!$BX$4:$BY$44,2,0))</f>
        <v/>
      </c>
      <c r="U43" s="187" t="str">
        <f>IFERROR(VLOOKUP($B43,①申込!$A$11:$AD$115,15,0),"")</f>
        <v/>
      </c>
      <c r="V43" s="187" t="str">
        <f>IFERROR(VLOOKUP($B43,①申込!$A$11:$AD$115,16,0),"")</f>
        <v/>
      </c>
      <c r="W43" s="185" t="str">
        <f>IFERROR(VLOOKUP($B43,①申込!$A$11:$AD$115,23,0),"")</f>
        <v/>
      </c>
      <c r="X43" s="189" t="str">
        <f>IF(W43="","",VLOOKUP(W43,全集約!$BX$4:$BY$44,2,0))</f>
        <v/>
      </c>
      <c r="Y43" s="190" t="str">
        <f>IF($X43=10,①申込!$G$47,IF($X43=32,①申込!$G$48,""))</f>
        <v/>
      </c>
      <c r="Z43" s="190" t="str">
        <f>IFERROR(VLOOKUP($B43,①申込!$A$11:$AD$115,19,0),"")</f>
        <v/>
      </c>
      <c r="AA43" s="191"/>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3"/>
      <c r="BB43" s="192"/>
      <c r="BC43" s="192"/>
      <c r="BD43" s="192"/>
      <c r="BE43" s="192"/>
      <c r="BF43" s="192"/>
      <c r="BG43" s="192"/>
      <c r="BH43" s="192"/>
      <c r="BI43" s="192"/>
      <c r="BJ43" s="192"/>
      <c r="BK43" s="192"/>
      <c r="BL43" s="192"/>
      <c r="BM43" s="192"/>
      <c r="BN43" s="192"/>
      <c r="BO43" s="192"/>
      <c r="BP43" s="192"/>
      <c r="BQ43" s="192"/>
      <c r="BR43" s="192"/>
      <c r="BS43" s="192"/>
      <c r="BT43" s="192"/>
      <c r="BU43" s="192"/>
      <c r="BV43" s="452"/>
      <c r="BW43" s="111"/>
      <c r="BX43" s="107"/>
      <c r="BY43" s="107"/>
      <c r="BZ43" s="107"/>
      <c r="CB43" s="104" t="s">
        <v>129</v>
      </c>
      <c r="CC43" s="104">
        <v>29</v>
      </c>
      <c r="CI43" s="93">
        <v>1</v>
      </c>
      <c r="CJ43" s="93" t="s">
        <v>84</v>
      </c>
      <c r="CK43" s="93" t="s">
        <v>84</v>
      </c>
      <c r="CL43" s="93" t="s">
        <v>277</v>
      </c>
      <c r="CM43" s="93">
        <v>138</v>
      </c>
    </row>
    <row r="44" spans="1:91" s="49" customFormat="1" ht="13.5">
      <c r="A44" s="178"/>
      <c r="B44" s="425">
        <v>41</v>
      </c>
      <c r="C44" s="450" t="str">
        <f t="shared" si="4"/>
        <v/>
      </c>
      <c r="D44" s="185" t="str">
        <f>IF($G44="","",①申込!$B$4)</f>
        <v/>
      </c>
      <c r="E44" s="186"/>
      <c r="F44" s="185"/>
      <c r="G44" s="185" t="str">
        <f>IFERROR(VLOOKUP($B44,①申込!$A$11:$AD$115,3,0)&amp;" "&amp;VLOOKUP($B44,①申込!$A$11:$AD$115,4,0),"")</f>
        <v/>
      </c>
      <c r="H44" s="185" t="str">
        <f>IFERROR(VLOOKUP($B44,①申込!$A$11:$AD$115,5,0)&amp;" "&amp;VLOOKUP($B44,①申込!$A$11:$AD$115,6,0),"")</f>
        <v/>
      </c>
      <c r="I44" s="185" t="str">
        <f t="shared" si="1"/>
        <v/>
      </c>
      <c r="J44" s="187" t="str">
        <f t="shared" si="2"/>
        <v/>
      </c>
      <c r="K44" s="185" t="str">
        <f>IFERROR(VLOOKUP($B44,①申込!$A$11:$AD$115,7,0),"")</f>
        <v/>
      </c>
      <c r="L44" s="185" t="str">
        <f>IFERROR(VLOOKUP($B44,①申込!$A$11:$AD$115,8,0),"")</f>
        <v/>
      </c>
      <c r="M44" s="188"/>
      <c r="N44" s="189" t="str">
        <f>IF($G44="","",①申込!$E$6)</f>
        <v/>
      </c>
      <c r="O44" s="185" t="str">
        <f>IFERROR(VLOOKUP($B44,①申込!$A$11:$AD$115,21,0),"")</f>
        <v/>
      </c>
      <c r="P44" s="189" t="str">
        <f>IF(O44="","",VLOOKUP(O44,全集約!$BX$4:$BY$44,2,0))</f>
        <v/>
      </c>
      <c r="Q44" s="187" t="str">
        <f>IFERROR(VLOOKUP($B44,①申込!$A$11:$AD$115,11,0),"")</f>
        <v/>
      </c>
      <c r="R44" s="187" t="str">
        <f>IFERROR(VLOOKUP($B44,①申込!$A$11:$AD$115,12,0),"")</f>
        <v/>
      </c>
      <c r="S44" s="185" t="str">
        <f>IFERROR(VLOOKUP($B44,①申込!$A$11:$AD$115,22,0),"")</f>
        <v/>
      </c>
      <c r="T44" s="189" t="str">
        <f>IF(S44="","",VLOOKUP(S44,全集約!$BX$4:$BY$44,2,0))</f>
        <v/>
      </c>
      <c r="U44" s="187" t="str">
        <f>IFERROR(VLOOKUP($B44,①申込!$A$11:$AD$115,15,0),"")</f>
        <v/>
      </c>
      <c r="V44" s="187" t="str">
        <f>IFERROR(VLOOKUP($B44,①申込!$A$11:$AD$115,16,0),"")</f>
        <v/>
      </c>
      <c r="W44" s="185" t="str">
        <f>IFERROR(VLOOKUP($B44,①申込!$A$11:$AD$115,23,0),"")</f>
        <v/>
      </c>
      <c r="X44" s="189" t="str">
        <f>IF(W44="","",VLOOKUP(W44,全集約!$BX$4:$BY$44,2,0))</f>
        <v/>
      </c>
      <c r="Y44" s="190" t="str">
        <f>IF($X44=10,①申込!$G$47,IF($X44=32,①申込!$G$48,""))</f>
        <v/>
      </c>
      <c r="Z44" s="190" t="str">
        <f>IFERROR(VLOOKUP($B44,①申込!$A$11:$AD$115,19,0),"")</f>
        <v/>
      </c>
      <c r="AA44" s="191"/>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3"/>
      <c r="BB44" s="192"/>
      <c r="BC44" s="192"/>
      <c r="BD44" s="192"/>
      <c r="BE44" s="192"/>
      <c r="BF44" s="192"/>
      <c r="BG44" s="192"/>
      <c r="BH44" s="192"/>
      <c r="BI44" s="192"/>
      <c r="BJ44" s="192"/>
      <c r="BK44" s="192"/>
      <c r="BL44" s="192"/>
      <c r="BM44" s="192"/>
      <c r="BN44" s="192"/>
      <c r="BO44" s="192"/>
      <c r="BP44" s="192"/>
      <c r="BQ44" s="192"/>
      <c r="BR44" s="192"/>
      <c r="BS44" s="192"/>
      <c r="BT44" s="192"/>
      <c r="BU44" s="192"/>
      <c r="BV44" s="452"/>
      <c r="BW44" s="111"/>
      <c r="BX44" s="107"/>
      <c r="BY44" s="107"/>
      <c r="BZ44" s="107"/>
      <c r="CB44" s="104" t="s">
        <v>130</v>
      </c>
      <c r="CC44" s="104">
        <v>30</v>
      </c>
      <c r="CI44" s="93">
        <v>1</v>
      </c>
      <c r="CJ44" s="93" t="s">
        <v>84</v>
      </c>
      <c r="CK44" s="93" t="s">
        <v>84</v>
      </c>
      <c r="CL44" s="93" t="s">
        <v>278</v>
      </c>
      <c r="CM44" s="93">
        <v>139</v>
      </c>
    </row>
    <row r="45" spans="1:91" s="49" customFormat="1" ht="13.5">
      <c r="A45" s="178"/>
      <c r="B45" s="425">
        <v>42</v>
      </c>
      <c r="C45" s="450" t="str">
        <f t="shared" si="4"/>
        <v/>
      </c>
      <c r="D45" s="185" t="str">
        <f>IF($G45="","",①申込!$B$4)</f>
        <v/>
      </c>
      <c r="E45" s="186"/>
      <c r="F45" s="185"/>
      <c r="G45" s="185" t="str">
        <f>IFERROR(VLOOKUP($B45,①申込!$A$11:$AD$115,3,0)&amp;" "&amp;VLOOKUP($B45,①申込!$A$11:$AD$115,4,0),"")</f>
        <v/>
      </c>
      <c r="H45" s="185" t="str">
        <f>IFERROR(VLOOKUP($B45,①申込!$A$11:$AD$115,5,0)&amp;" "&amp;VLOOKUP($B45,①申込!$A$11:$AD$115,6,0),"")</f>
        <v/>
      </c>
      <c r="I45" s="185" t="str">
        <f t="shared" si="1"/>
        <v/>
      </c>
      <c r="J45" s="187" t="str">
        <f t="shared" si="2"/>
        <v/>
      </c>
      <c r="K45" s="185" t="str">
        <f>IFERROR(VLOOKUP($B45,①申込!$A$11:$AD$115,7,0),"")</f>
        <v/>
      </c>
      <c r="L45" s="185" t="str">
        <f>IFERROR(VLOOKUP($B45,①申込!$A$11:$AD$115,8,0),"")</f>
        <v/>
      </c>
      <c r="M45" s="188"/>
      <c r="N45" s="189" t="str">
        <f>IF($G45="","",①申込!$E$6)</f>
        <v/>
      </c>
      <c r="O45" s="185" t="str">
        <f>IFERROR(VLOOKUP($B45,①申込!$A$11:$AD$115,21,0),"")</f>
        <v/>
      </c>
      <c r="P45" s="189" t="str">
        <f>IF(O45="","",VLOOKUP(O45,全集約!$BX$4:$BY$44,2,0))</f>
        <v/>
      </c>
      <c r="Q45" s="187" t="str">
        <f>IFERROR(VLOOKUP($B45,①申込!$A$11:$AD$115,11,0),"")</f>
        <v/>
      </c>
      <c r="R45" s="187" t="str">
        <f>IFERROR(VLOOKUP($B45,①申込!$A$11:$AD$115,12,0),"")</f>
        <v/>
      </c>
      <c r="S45" s="185" t="str">
        <f>IFERROR(VLOOKUP($B45,①申込!$A$11:$AD$115,22,0),"")</f>
        <v/>
      </c>
      <c r="T45" s="189" t="str">
        <f>IF(S45="","",VLOOKUP(S45,全集約!$BX$4:$BY$44,2,0))</f>
        <v/>
      </c>
      <c r="U45" s="187" t="str">
        <f>IFERROR(VLOOKUP($B45,①申込!$A$11:$AD$115,15,0),"")</f>
        <v/>
      </c>
      <c r="V45" s="187" t="str">
        <f>IFERROR(VLOOKUP($B45,①申込!$A$11:$AD$115,16,0),"")</f>
        <v/>
      </c>
      <c r="W45" s="185" t="str">
        <f>IFERROR(VLOOKUP($B45,①申込!$A$11:$AD$115,23,0),"")</f>
        <v/>
      </c>
      <c r="X45" s="189" t="str">
        <f>IF(W45="","",VLOOKUP(W45,全集約!$BX$4:$BY$44,2,0))</f>
        <v/>
      </c>
      <c r="Y45" s="190" t="str">
        <f>IF($X45=10,①申込!$G$47,IF($X45=32,①申込!$G$48,""))</f>
        <v/>
      </c>
      <c r="Z45" s="190" t="str">
        <f>IFERROR(VLOOKUP($B45,①申込!$A$11:$AD$115,19,0),"")</f>
        <v/>
      </c>
      <c r="AA45" s="191"/>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3"/>
      <c r="BB45" s="192"/>
      <c r="BC45" s="192"/>
      <c r="BD45" s="192"/>
      <c r="BE45" s="192"/>
      <c r="BF45" s="192"/>
      <c r="BG45" s="192"/>
      <c r="BH45" s="192"/>
      <c r="BI45" s="192"/>
      <c r="BJ45" s="192"/>
      <c r="BK45" s="192"/>
      <c r="BL45" s="192"/>
      <c r="BM45" s="192"/>
      <c r="BN45" s="192"/>
      <c r="BO45" s="192"/>
      <c r="BP45" s="192"/>
      <c r="BQ45" s="192"/>
      <c r="BR45" s="192"/>
      <c r="BS45" s="192"/>
      <c r="BT45" s="192"/>
      <c r="BU45" s="192"/>
      <c r="BV45" s="452"/>
      <c r="BW45" s="111"/>
      <c r="BX45" s="52"/>
      <c r="BY45" s="52"/>
      <c r="BZ45" s="52"/>
      <c r="CB45" s="104" t="s">
        <v>131</v>
      </c>
      <c r="CC45" s="104">
        <v>31</v>
      </c>
      <c r="CI45" s="93">
        <v>1</v>
      </c>
      <c r="CJ45" s="93" t="s">
        <v>84</v>
      </c>
      <c r="CK45" s="93" t="s">
        <v>84</v>
      </c>
      <c r="CL45" s="93" t="s">
        <v>279</v>
      </c>
      <c r="CM45" s="93">
        <v>140</v>
      </c>
    </row>
    <row r="46" spans="1:91" s="49" customFormat="1" ht="13.5">
      <c r="A46" s="178"/>
      <c r="B46" s="425">
        <v>43</v>
      </c>
      <c r="C46" s="450" t="str">
        <f t="shared" si="4"/>
        <v/>
      </c>
      <c r="D46" s="185" t="str">
        <f>IF($G46="","",①申込!$B$4)</f>
        <v/>
      </c>
      <c r="E46" s="186"/>
      <c r="F46" s="185"/>
      <c r="G46" s="185" t="str">
        <f>IFERROR(VLOOKUP($B46,①申込!$A$11:$AD$115,3,0)&amp;" "&amp;VLOOKUP($B46,①申込!$A$11:$AD$115,4,0),"")</f>
        <v/>
      </c>
      <c r="H46" s="185" t="str">
        <f>IFERROR(VLOOKUP($B46,①申込!$A$11:$AD$115,5,0)&amp;" "&amp;VLOOKUP($B46,①申込!$A$11:$AD$115,6,0),"")</f>
        <v/>
      </c>
      <c r="I46" s="185" t="str">
        <f t="shared" si="1"/>
        <v/>
      </c>
      <c r="J46" s="187" t="str">
        <f t="shared" si="2"/>
        <v/>
      </c>
      <c r="K46" s="185" t="str">
        <f>IFERROR(VLOOKUP($B46,①申込!$A$11:$AD$115,7,0),"")</f>
        <v/>
      </c>
      <c r="L46" s="185" t="str">
        <f>IFERROR(VLOOKUP($B46,①申込!$A$11:$AD$115,8,0),"")</f>
        <v/>
      </c>
      <c r="M46" s="188"/>
      <c r="N46" s="189" t="str">
        <f>IF($G46="","",①申込!$E$6)</f>
        <v/>
      </c>
      <c r="O46" s="185" t="str">
        <f>IFERROR(VLOOKUP($B46,①申込!$A$11:$AD$115,21,0),"")</f>
        <v/>
      </c>
      <c r="P46" s="189" t="str">
        <f>IF(O46="","",VLOOKUP(O46,全集約!$BX$4:$BY$44,2,0))</f>
        <v/>
      </c>
      <c r="Q46" s="187" t="str">
        <f>IFERROR(VLOOKUP($B46,①申込!$A$11:$AD$115,11,0),"")</f>
        <v/>
      </c>
      <c r="R46" s="187" t="str">
        <f>IFERROR(VLOOKUP($B46,①申込!$A$11:$AD$115,12,0),"")</f>
        <v/>
      </c>
      <c r="S46" s="185" t="str">
        <f>IFERROR(VLOOKUP($B46,①申込!$A$11:$AD$115,22,0),"")</f>
        <v/>
      </c>
      <c r="T46" s="189" t="str">
        <f>IF(S46="","",VLOOKUP(S46,全集約!$BX$4:$BY$44,2,0))</f>
        <v/>
      </c>
      <c r="U46" s="187" t="str">
        <f>IFERROR(VLOOKUP($B46,①申込!$A$11:$AD$115,15,0),"")</f>
        <v/>
      </c>
      <c r="V46" s="187" t="str">
        <f>IFERROR(VLOOKUP($B46,①申込!$A$11:$AD$115,16,0),"")</f>
        <v/>
      </c>
      <c r="W46" s="185" t="str">
        <f>IFERROR(VLOOKUP($B46,①申込!$A$11:$AD$115,23,0),"")</f>
        <v/>
      </c>
      <c r="X46" s="189" t="str">
        <f>IF(W46="","",VLOOKUP(W46,全集約!$BX$4:$BY$44,2,0))</f>
        <v/>
      </c>
      <c r="Y46" s="190" t="str">
        <f>IF($X46=10,①申込!$G$47,IF($X46=32,①申込!$G$48,""))</f>
        <v/>
      </c>
      <c r="Z46" s="190" t="str">
        <f>IFERROR(VLOOKUP($B46,①申込!$A$11:$AD$115,19,0),"")</f>
        <v/>
      </c>
      <c r="AA46" s="191"/>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3"/>
      <c r="BB46" s="192"/>
      <c r="BC46" s="192"/>
      <c r="BD46" s="192"/>
      <c r="BE46" s="192"/>
      <c r="BF46" s="192"/>
      <c r="BG46" s="192"/>
      <c r="BH46" s="192"/>
      <c r="BI46" s="192"/>
      <c r="BJ46" s="192"/>
      <c r="BK46" s="192"/>
      <c r="BL46" s="192"/>
      <c r="BM46" s="192"/>
      <c r="BN46" s="192"/>
      <c r="BO46" s="192"/>
      <c r="BP46" s="192"/>
      <c r="BQ46" s="192"/>
      <c r="BR46" s="192"/>
      <c r="BS46" s="192"/>
      <c r="BT46" s="192"/>
      <c r="BU46" s="192"/>
      <c r="BV46" s="452"/>
      <c r="BW46" s="111"/>
      <c r="BX46" s="52"/>
      <c r="BY46" s="52"/>
      <c r="BZ46" s="52"/>
      <c r="CB46" s="104" t="s">
        <v>132</v>
      </c>
      <c r="CC46" s="104">
        <v>32</v>
      </c>
      <c r="CI46" s="93">
        <v>1</v>
      </c>
      <c r="CJ46" s="93" t="s">
        <v>84</v>
      </c>
      <c r="CK46" s="93" t="s">
        <v>84</v>
      </c>
      <c r="CL46" s="93" t="s">
        <v>280</v>
      </c>
      <c r="CM46" s="93">
        <v>141</v>
      </c>
    </row>
    <row r="47" spans="1:91" s="49" customFormat="1" ht="13.5">
      <c r="A47" s="178"/>
      <c r="B47" s="425">
        <v>44</v>
      </c>
      <c r="C47" s="450" t="str">
        <f t="shared" si="4"/>
        <v/>
      </c>
      <c r="D47" s="185" t="str">
        <f>IF($G47="","",①申込!$B$4)</f>
        <v/>
      </c>
      <c r="E47" s="186"/>
      <c r="F47" s="185"/>
      <c r="G47" s="185" t="str">
        <f>IFERROR(VLOOKUP($B47,①申込!$A$11:$AD$115,3,0)&amp;" "&amp;VLOOKUP($B47,①申込!$A$11:$AD$115,4,0),"")</f>
        <v/>
      </c>
      <c r="H47" s="185" t="str">
        <f>IFERROR(VLOOKUP($B47,①申込!$A$11:$AD$115,5,0)&amp;" "&amp;VLOOKUP($B47,①申込!$A$11:$AD$115,6,0),"")</f>
        <v/>
      </c>
      <c r="I47" s="185" t="str">
        <f t="shared" si="1"/>
        <v/>
      </c>
      <c r="J47" s="187" t="str">
        <f t="shared" si="2"/>
        <v/>
      </c>
      <c r="K47" s="185" t="str">
        <f>IFERROR(VLOOKUP($B47,①申込!$A$11:$AD$115,7,0),"")</f>
        <v/>
      </c>
      <c r="L47" s="185" t="str">
        <f>IFERROR(VLOOKUP($B47,①申込!$A$11:$AD$115,8,0),"")</f>
        <v/>
      </c>
      <c r="M47" s="188"/>
      <c r="N47" s="189" t="str">
        <f>IF($G47="","",①申込!$E$6)</f>
        <v/>
      </c>
      <c r="O47" s="185" t="str">
        <f>IFERROR(VLOOKUP($B47,①申込!$A$11:$AD$115,21,0),"")</f>
        <v/>
      </c>
      <c r="P47" s="189" t="str">
        <f>IF(O47="","",VLOOKUP(O47,全集約!$BX$4:$BY$44,2,0))</f>
        <v/>
      </c>
      <c r="Q47" s="187" t="str">
        <f>IFERROR(VLOOKUP($B47,①申込!$A$11:$AD$115,11,0),"")</f>
        <v/>
      </c>
      <c r="R47" s="187" t="str">
        <f>IFERROR(VLOOKUP($B47,①申込!$A$11:$AD$115,12,0),"")</f>
        <v/>
      </c>
      <c r="S47" s="185" t="str">
        <f>IFERROR(VLOOKUP($B47,①申込!$A$11:$AD$115,22,0),"")</f>
        <v/>
      </c>
      <c r="T47" s="189" t="str">
        <f>IF(S47="","",VLOOKUP(S47,全集約!$BX$4:$BY$44,2,0))</f>
        <v/>
      </c>
      <c r="U47" s="187" t="str">
        <f>IFERROR(VLOOKUP($B47,①申込!$A$11:$AD$115,15,0),"")</f>
        <v/>
      </c>
      <c r="V47" s="187" t="str">
        <f>IFERROR(VLOOKUP($B47,①申込!$A$11:$AD$115,16,0),"")</f>
        <v/>
      </c>
      <c r="W47" s="185" t="str">
        <f>IFERROR(VLOOKUP($B47,①申込!$A$11:$AD$115,23,0),"")</f>
        <v/>
      </c>
      <c r="X47" s="189" t="str">
        <f>IF(W47="","",VLOOKUP(W47,全集約!$BX$4:$BY$44,2,0))</f>
        <v/>
      </c>
      <c r="Y47" s="190" t="str">
        <f>IF($X47=10,①申込!$G$47,IF($X47=32,①申込!$G$48,""))</f>
        <v/>
      </c>
      <c r="Z47" s="190" t="str">
        <f>IFERROR(VLOOKUP($B47,①申込!$A$11:$AD$115,19,0),"")</f>
        <v/>
      </c>
      <c r="AA47" s="191"/>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3"/>
      <c r="BB47" s="192"/>
      <c r="BC47" s="192"/>
      <c r="BD47" s="192"/>
      <c r="BE47" s="192"/>
      <c r="BF47" s="192"/>
      <c r="BG47" s="192"/>
      <c r="BH47" s="192"/>
      <c r="BI47" s="192"/>
      <c r="BJ47" s="192"/>
      <c r="BK47" s="192"/>
      <c r="BL47" s="192"/>
      <c r="BM47" s="192"/>
      <c r="BN47" s="192"/>
      <c r="BO47" s="192"/>
      <c r="BP47" s="192"/>
      <c r="BQ47" s="192"/>
      <c r="BR47" s="192"/>
      <c r="BS47" s="192"/>
      <c r="BT47" s="192"/>
      <c r="BU47" s="192"/>
      <c r="BV47" s="452"/>
      <c r="BW47" s="111"/>
      <c r="BX47" s="52"/>
      <c r="BY47" s="52"/>
      <c r="BZ47" s="52"/>
      <c r="CB47" s="104" t="s">
        <v>133</v>
      </c>
      <c r="CC47" s="104">
        <v>33</v>
      </c>
      <c r="CI47" s="93">
        <v>1</v>
      </c>
      <c r="CJ47" s="93" t="s">
        <v>84</v>
      </c>
      <c r="CK47" s="93" t="s">
        <v>84</v>
      </c>
      <c r="CL47" s="93" t="s">
        <v>281</v>
      </c>
      <c r="CM47" s="93">
        <v>142</v>
      </c>
    </row>
    <row r="48" spans="1:91" s="49" customFormat="1" ht="13.5">
      <c r="A48" s="178"/>
      <c r="B48" s="425">
        <v>45</v>
      </c>
      <c r="C48" s="450" t="str">
        <f t="shared" si="4"/>
        <v/>
      </c>
      <c r="D48" s="185" t="str">
        <f>IF($G48="","",①申込!$B$4)</f>
        <v/>
      </c>
      <c r="E48" s="186"/>
      <c r="F48" s="185"/>
      <c r="G48" s="185" t="str">
        <f>IFERROR(VLOOKUP($B48,①申込!$A$11:$AD$115,3,0)&amp;" "&amp;VLOOKUP($B48,①申込!$A$11:$AD$115,4,0),"")</f>
        <v/>
      </c>
      <c r="H48" s="185" t="str">
        <f>IFERROR(VLOOKUP($B48,①申込!$A$11:$AD$115,5,0)&amp;" "&amp;VLOOKUP($B48,①申込!$A$11:$AD$115,6,0),"")</f>
        <v/>
      </c>
      <c r="I48" s="185" t="str">
        <f t="shared" si="1"/>
        <v/>
      </c>
      <c r="J48" s="187" t="str">
        <f t="shared" si="2"/>
        <v/>
      </c>
      <c r="K48" s="185" t="str">
        <f>IFERROR(VLOOKUP($B48,①申込!$A$11:$AD$115,7,0),"")</f>
        <v/>
      </c>
      <c r="L48" s="185" t="str">
        <f>IFERROR(VLOOKUP($B48,①申込!$A$11:$AD$115,8,0),"")</f>
        <v/>
      </c>
      <c r="M48" s="188"/>
      <c r="N48" s="189" t="str">
        <f>IF($G48="","",①申込!$E$6)</f>
        <v/>
      </c>
      <c r="O48" s="185" t="str">
        <f>IFERROR(VLOOKUP($B48,①申込!$A$11:$AD$115,21,0),"")</f>
        <v/>
      </c>
      <c r="P48" s="189" t="str">
        <f>IF(O48="","",VLOOKUP(O48,全集約!$BX$4:$BY$44,2,0))</f>
        <v/>
      </c>
      <c r="Q48" s="187" t="str">
        <f>IFERROR(VLOOKUP($B48,①申込!$A$11:$AD$115,11,0),"")</f>
        <v/>
      </c>
      <c r="R48" s="187" t="str">
        <f>IFERROR(VLOOKUP($B48,①申込!$A$11:$AD$115,12,0),"")</f>
        <v/>
      </c>
      <c r="S48" s="185" t="str">
        <f>IFERROR(VLOOKUP($B48,①申込!$A$11:$AD$115,22,0),"")</f>
        <v/>
      </c>
      <c r="T48" s="189" t="str">
        <f>IF(S48="","",VLOOKUP(S48,全集約!$BX$4:$BY$44,2,0))</f>
        <v/>
      </c>
      <c r="U48" s="187" t="str">
        <f>IFERROR(VLOOKUP($B48,①申込!$A$11:$AD$115,15,0),"")</f>
        <v/>
      </c>
      <c r="V48" s="187" t="str">
        <f>IFERROR(VLOOKUP($B48,①申込!$A$11:$AD$115,16,0),"")</f>
        <v/>
      </c>
      <c r="W48" s="185" t="str">
        <f>IFERROR(VLOOKUP($B48,①申込!$A$11:$AD$115,23,0),"")</f>
        <v/>
      </c>
      <c r="X48" s="189" t="str">
        <f>IF(W48="","",VLOOKUP(W48,全集約!$BX$4:$BY$44,2,0))</f>
        <v/>
      </c>
      <c r="Y48" s="190" t="str">
        <f>IF($X48=10,①申込!$G$47,IF($X48=32,①申込!$G$48,""))</f>
        <v/>
      </c>
      <c r="Z48" s="190" t="str">
        <f>IFERROR(VLOOKUP($B48,①申込!$A$11:$AD$115,19,0),"")</f>
        <v/>
      </c>
      <c r="AA48" s="191"/>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3"/>
      <c r="BB48" s="192"/>
      <c r="BC48" s="192"/>
      <c r="BD48" s="192"/>
      <c r="BE48" s="192"/>
      <c r="BF48" s="192"/>
      <c r="BG48" s="192"/>
      <c r="BH48" s="192"/>
      <c r="BI48" s="192"/>
      <c r="BJ48" s="192"/>
      <c r="BK48" s="192"/>
      <c r="BL48" s="192"/>
      <c r="BM48" s="192"/>
      <c r="BN48" s="192"/>
      <c r="BO48" s="192"/>
      <c r="BP48" s="192"/>
      <c r="BQ48" s="192"/>
      <c r="BR48" s="192"/>
      <c r="BS48" s="192"/>
      <c r="BT48" s="192"/>
      <c r="BU48" s="192"/>
      <c r="BV48" s="452"/>
      <c r="BW48" s="111"/>
      <c r="BX48" s="52"/>
      <c r="BY48" s="52"/>
      <c r="BZ48" s="52"/>
      <c r="CB48" s="104" t="s">
        <v>134</v>
      </c>
      <c r="CC48" s="104">
        <v>34</v>
      </c>
      <c r="CI48" s="93">
        <v>1</v>
      </c>
      <c r="CJ48" s="93" t="s">
        <v>84</v>
      </c>
      <c r="CK48" s="93" t="s">
        <v>84</v>
      </c>
      <c r="CL48" s="93" t="s">
        <v>282</v>
      </c>
      <c r="CM48" s="93">
        <v>143</v>
      </c>
    </row>
    <row r="49" spans="1:91" s="49" customFormat="1" ht="13.5">
      <c r="A49" s="178"/>
      <c r="B49" s="425">
        <v>46</v>
      </c>
      <c r="C49" s="450" t="str">
        <f t="shared" si="4"/>
        <v/>
      </c>
      <c r="D49" s="185" t="str">
        <f>IF($G49="","",①申込!$B$4)</f>
        <v/>
      </c>
      <c r="E49" s="186"/>
      <c r="F49" s="185"/>
      <c r="G49" s="185" t="str">
        <f>IFERROR(VLOOKUP($B49,①申込!$A$11:$AD$115,3,0)&amp;" "&amp;VLOOKUP($B49,①申込!$A$11:$AD$115,4,0),"")</f>
        <v/>
      </c>
      <c r="H49" s="185" t="str">
        <f>IFERROR(VLOOKUP($B49,①申込!$A$11:$AD$115,5,0)&amp;" "&amp;VLOOKUP($B49,①申込!$A$11:$AD$115,6,0),"")</f>
        <v/>
      </c>
      <c r="I49" s="185" t="str">
        <f t="shared" si="1"/>
        <v/>
      </c>
      <c r="J49" s="187" t="str">
        <f t="shared" si="2"/>
        <v/>
      </c>
      <c r="K49" s="185" t="str">
        <f>IFERROR(VLOOKUP($B49,①申込!$A$11:$AD$115,7,0),"")</f>
        <v/>
      </c>
      <c r="L49" s="185" t="str">
        <f>IFERROR(VLOOKUP($B49,①申込!$A$11:$AD$115,8,0),"")</f>
        <v/>
      </c>
      <c r="M49" s="188"/>
      <c r="N49" s="189" t="str">
        <f>IF($G49="","",①申込!$E$6)</f>
        <v/>
      </c>
      <c r="O49" s="185" t="str">
        <f>IFERROR(VLOOKUP($B49,①申込!$A$11:$AD$115,21,0),"")</f>
        <v/>
      </c>
      <c r="P49" s="189" t="str">
        <f>IF(O49="","",VLOOKUP(O49,全集約!$BX$4:$BY$44,2,0))</f>
        <v/>
      </c>
      <c r="Q49" s="187" t="str">
        <f>IFERROR(VLOOKUP($B49,①申込!$A$11:$AD$115,11,0),"")</f>
        <v/>
      </c>
      <c r="R49" s="187" t="str">
        <f>IFERROR(VLOOKUP($B49,①申込!$A$11:$AD$115,12,0),"")</f>
        <v/>
      </c>
      <c r="S49" s="185" t="str">
        <f>IFERROR(VLOOKUP($B49,①申込!$A$11:$AD$115,22,0),"")</f>
        <v/>
      </c>
      <c r="T49" s="189" t="str">
        <f>IF(S49="","",VLOOKUP(S49,全集約!$BX$4:$BY$44,2,0))</f>
        <v/>
      </c>
      <c r="U49" s="187" t="str">
        <f>IFERROR(VLOOKUP($B49,①申込!$A$11:$AD$115,15,0),"")</f>
        <v/>
      </c>
      <c r="V49" s="187" t="str">
        <f>IFERROR(VLOOKUP($B49,①申込!$A$11:$AD$115,16,0),"")</f>
        <v/>
      </c>
      <c r="W49" s="185" t="str">
        <f>IFERROR(VLOOKUP($B49,①申込!$A$11:$AD$115,23,0),"")</f>
        <v/>
      </c>
      <c r="X49" s="189" t="str">
        <f>IF(W49="","",VLOOKUP(W49,全集約!$BX$4:$BY$44,2,0))</f>
        <v/>
      </c>
      <c r="Y49" s="190" t="str">
        <f>IF($X49=10,①申込!$G$47,IF($X49=32,①申込!$G$48,""))</f>
        <v/>
      </c>
      <c r="Z49" s="190" t="str">
        <f>IFERROR(VLOOKUP($B49,①申込!$A$11:$AD$115,19,0),"")</f>
        <v/>
      </c>
      <c r="AA49" s="191"/>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3"/>
      <c r="BB49" s="192"/>
      <c r="BC49" s="192"/>
      <c r="BD49" s="192"/>
      <c r="BE49" s="192"/>
      <c r="BF49" s="192"/>
      <c r="BG49" s="192"/>
      <c r="BH49" s="192"/>
      <c r="BI49" s="192"/>
      <c r="BJ49" s="192"/>
      <c r="BK49" s="192"/>
      <c r="BL49" s="192"/>
      <c r="BM49" s="192"/>
      <c r="BN49" s="192"/>
      <c r="BO49" s="192"/>
      <c r="BP49" s="192"/>
      <c r="BQ49" s="192"/>
      <c r="BR49" s="192"/>
      <c r="BS49" s="192"/>
      <c r="BT49" s="192"/>
      <c r="BU49" s="192"/>
      <c r="BV49" s="452"/>
      <c r="BW49" s="111"/>
      <c r="BX49" s="52"/>
      <c r="BY49" s="52"/>
      <c r="BZ49" s="52"/>
      <c r="CB49" s="104" t="s">
        <v>135</v>
      </c>
      <c r="CC49" s="104">
        <v>35</v>
      </c>
      <c r="CI49" s="93">
        <v>1</v>
      </c>
      <c r="CJ49" s="93" t="s">
        <v>84</v>
      </c>
      <c r="CK49" s="93" t="s">
        <v>84</v>
      </c>
      <c r="CL49" s="93" t="s">
        <v>283</v>
      </c>
      <c r="CM49" s="93">
        <v>144</v>
      </c>
    </row>
    <row r="50" spans="1:91" s="49" customFormat="1" ht="13.5">
      <c r="A50" s="178"/>
      <c r="B50" s="425">
        <v>47</v>
      </c>
      <c r="C50" s="450" t="str">
        <f t="shared" si="4"/>
        <v/>
      </c>
      <c r="D50" s="185" t="str">
        <f>IF($G50="","",①申込!$B$4)</f>
        <v/>
      </c>
      <c r="E50" s="186"/>
      <c r="F50" s="185"/>
      <c r="G50" s="185" t="str">
        <f>IFERROR(VLOOKUP($B50,①申込!$A$11:$AD$115,3,0)&amp;" "&amp;VLOOKUP($B50,①申込!$A$11:$AD$115,4,0),"")</f>
        <v/>
      </c>
      <c r="H50" s="185" t="str">
        <f>IFERROR(VLOOKUP($B50,①申込!$A$11:$AD$115,5,0)&amp;" "&amp;VLOOKUP($B50,①申込!$A$11:$AD$115,6,0),"")</f>
        <v/>
      </c>
      <c r="I50" s="185" t="str">
        <f t="shared" si="1"/>
        <v/>
      </c>
      <c r="J50" s="187" t="str">
        <f t="shared" si="2"/>
        <v/>
      </c>
      <c r="K50" s="185" t="str">
        <f>IFERROR(VLOOKUP($B50,①申込!$A$11:$AD$115,7,0),"")</f>
        <v/>
      </c>
      <c r="L50" s="185" t="str">
        <f>IFERROR(VLOOKUP($B50,①申込!$A$11:$AD$115,8,0),"")</f>
        <v/>
      </c>
      <c r="M50" s="188"/>
      <c r="N50" s="189" t="str">
        <f>IF($G50="","",①申込!$E$6)</f>
        <v/>
      </c>
      <c r="O50" s="185" t="str">
        <f>IFERROR(VLOOKUP($B50,①申込!$A$11:$AD$115,21,0),"")</f>
        <v/>
      </c>
      <c r="P50" s="189" t="str">
        <f>IF(O50="","",VLOOKUP(O50,全集約!$BX$4:$BY$44,2,0))</f>
        <v/>
      </c>
      <c r="Q50" s="187" t="str">
        <f>IFERROR(VLOOKUP($B50,①申込!$A$11:$AD$115,11,0),"")</f>
        <v/>
      </c>
      <c r="R50" s="187" t="str">
        <f>IFERROR(VLOOKUP($B50,①申込!$A$11:$AD$115,12,0),"")</f>
        <v/>
      </c>
      <c r="S50" s="185" t="str">
        <f>IFERROR(VLOOKUP($B50,①申込!$A$11:$AD$115,22,0),"")</f>
        <v/>
      </c>
      <c r="T50" s="189" t="str">
        <f>IF(S50="","",VLOOKUP(S50,全集約!$BX$4:$BY$44,2,0))</f>
        <v/>
      </c>
      <c r="U50" s="187" t="str">
        <f>IFERROR(VLOOKUP($B50,①申込!$A$11:$AD$115,15,0),"")</f>
        <v/>
      </c>
      <c r="V50" s="187" t="str">
        <f>IFERROR(VLOOKUP($B50,①申込!$A$11:$AD$115,16,0),"")</f>
        <v/>
      </c>
      <c r="W50" s="185" t="str">
        <f>IFERROR(VLOOKUP($B50,①申込!$A$11:$AD$115,23,0),"")</f>
        <v/>
      </c>
      <c r="X50" s="189" t="str">
        <f>IF(W50="","",VLOOKUP(W50,全集約!$BX$4:$BY$44,2,0))</f>
        <v/>
      </c>
      <c r="Y50" s="190" t="str">
        <f>IF($X50=10,①申込!$G$47,IF($X50=32,①申込!$G$48,""))</f>
        <v/>
      </c>
      <c r="Z50" s="190" t="str">
        <f>IFERROR(VLOOKUP($B50,①申込!$A$11:$AD$115,19,0),"")</f>
        <v/>
      </c>
      <c r="AA50" s="191"/>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3"/>
      <c r="BB50" s="192"/>
      <c r="BC50" s="192"/>
      <c r="BD50" s="192"/>
      <c r="BE50" s="192"/>
      <c r="BF50" s="192"/>
      <c r="BG50" s="192"/>
      <c r="BH50" s="192"/>
      <c r="BI50" s="192"/>
      <c r="BJ50" s="192"/>
      <c r="BK50" s="192"/>
      <c r="BL50" s="192"/>
      <c r="BM50" s="192"/>
      <c r="BN50" s="192"/>
      <c r="BO50" s="192"/>
      <c r="BP50" s="192"/>
      <c r="BQ50" s="192"/>
      <c r="BR50" s="192"/>
      <c r="BS50" s="192"/>
      <c r="BT50" s="192"/>
      <c r="BU50" s="192"/>
      <c r="BV50" s="452"/>
      <c r="BW50" s="111"/>
      <c r="BX50" s="52"/>
      <c r="BY50" s="52"/>
      <c r="BZ50" s="52"/>
      <c r="CB50" s="104" t="s">
        <v>136</v>
      </c>
      <c r="CC50" s="104">
        <v>36</v>
      </c>
      <c r="CI50" s="93">
        <v>1</v>
      </c>
      <c r="CJ50" s="93" t="s">
        <v>84</v>
      </c>
      <c r="CK50" s="93" t="s">
        <v>84</v>
      </c>
      <c r="CL50" s="93" t="s">
        <v>284</v>
      </c>
      <c r="CM50" s="93">
        <v>145</v>
      </c>
    </row>
    <row r="51" spans="1:91" s="49" customFormat="1" ht="13.5">
      <c r="A51" s="178"/>
      <c r="B51" s="425">
        <v>48</v>
      </c>
      <c r="C51" s="450" t="str">
        <f t="shared" si="4"/>
        <v/>
      </c>
      <c r="D51" s="185" t="str">
        <f>IF($G51="","",①申込!$B$4)</f>
        <v/>
      </c>
      <c r="E51" s="186"/>
      <c r="F51" s="185"/>
      <c r="G51" s="185" t="str">
        <f>IFERROR(VLOOKUP($B51,①申込!$A$11:$AD$115,3,0)&amp;" "&amp;VLOOKUP($B51,①申込!$A$11:$AD$115,4,0),"")</f>
        <v/>
      </c>
      <c r="H51" s="185" t="str">
        <f>IFERROR(VLOOKUP($B51,①申込!$A$11:$AD$115,5,0)&amp;" "&amp;VLOOKUP($B51,①申込!$A$11:$AD$115,6,0),"")</f>
        <v/>
      </c>
      <c r="I51" s="185" t="str">
        <f t="shared" si="1"/>
        <v/>
      </c>
      <c r="J51" s="187" t="str">
        <f t="shared" si="2"/>
        <v/>
      </c>
      <c r="K51" s="185" t="str">
        <f>IFERROR(VLOOKUP($B51,①申込!$A$11:$AD$115,7,0),"")</f>
        <v/>
      </c>
      <c r="L51" s="185" t="str">
        <f>IFERROR(VLOOKUP($B51,①申込!$A$11:$AD$115,8,0),"")</f>
        <v/>
      </c>
      <c r="M51" s="188"/>
      <c r="N51" s="189" t="str">
        <f>IF($G51="","",①申込!$E$6)</f>
        <v/>
      </c>
      <c r="O51" s="185" t="str">
        <f>IFERROR(VLOOKUP($B51,①申込!$A$11:$AD$115,21,0),"")</f>
        <v/>
      </c>
      <c r="P51" s="189" t="str">
        <f>IF(O51="","",VLOOKUP(O51,全集約!$BX$4:$BY$44,2,0))</f>
        <v/>
      </c>
      <c r="Q51" s="187" t="str">
        <f>IFERROR(VLOOKUP($B51,①申込!$A$11:$AD$115,11,0),"")</f>
        <v/>
      </c>
      <c r="R51" s="187" t="str">
        <f>IFERROR(VLOOKUP($B51,①申込!$A$11:$AD$115,12,0),"")</f>
        <v/>
      </c>
      <c r="S51" s="185" t="str">
        <f>IFERROR(VLOOKUP($B51,①申込!$A$11:$AD$115,22,0),"")</f>
        <v/>
      </c>
      <c r="T51" s="189" t="str">
        <f>IF(S51="","",VLOOKUP(S51,全集約!$BX$4:$BY$44,2,0))</f>
        <v/>
      </c>
      <c r="U51" s="187" t="str">
        <f>IFERROR(VLOOKUP($B51,①申込!$A$11:$AD$115,15,0),"")</f>
        <v/>
      </c>
      <c r="V51" s="187" t="str">
        <f>IFERROR(VLOOKUP($B51,①申込!$A$11:$AD$115,16,0),"")</f>
        <v/>
      </c>
      <c r="W51" s="185" t="str">
        <f>IFERROR(VLOOKUP($B51,①申込!$A$11:$AD$115,23,0),"")</f>
        <v/>
      </c>
      <c r="X51" s="189" t="str">
        <f>IF(W51="","",VLOOKUP(W51,全集約!$BX$4:$BY$44,2,0))</f>
        <v/>
      </c>
      <c r="Y51" s="190" t="str">
        <f>IF($X51=10,①申込!$G$47,IF($X51=32,①申込!$G$48,""))</f>
        <v/>
      </c>
      <c r="Z51" s="190" t="str">
        <f>IFERROR(VLOOKUP($B51,①申込!$A$11:$AD$115,19,0),"")</f>
        <v/>
      </c>
      <c r="AA51" s="191"/>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3"/>
      <c r="BB51" s="192"/>
      <c r="BC51" s="192"/>
      <c r="BD51" s="192"/>
      <c r="BE51" s="192"/>
      <c r="BF51" s="192"/>
      <c r="BG51" s="192"/>
      <c r="BH51" s="192"/>
      <c r="BI51" s="192"/>
      <c r="BJ51" s="192"/>
      <c r="BK51" s="192"/>
      <c r="BL51" s="192"/>
      <c r="BM51" s="192"/>
      <c r="BN51" s="192"/>
      <c r="BO51" s="192"/>
      <c r="BP51" s="192"/>
      <c r="BQ51" s="192"/>
      <c r="BR51" s="192"/>
      <c r="BS51" s="192"/>
      <c r="BT51" s="192"/>
      <c r="BU51" s="192"/>
      <c r="BV51" s="452"/>
      <c r="BW51" s="111"/>
      <c r="BX51" s="52"/>
      <c r="BY51" s="52"/>
      <c r="BZ51" s="52"/>
      <c r="CB51" s="104" t="s">
        <v>137</v>
      </c>
      <c r="CC51" s="104">
        <v>37</v>
      </c>
      <c r="CI51" s="93">
        <v>1</v>
      </c>
      <c r="CJ51" s="93" t="s">
        <v>84</v>
      </c>
      <c r="CK51" s="93" t="s">
        <v>84</v>
      </c>
      <c r="CL51" s="93" t="s">
        <v>285</v>
      </c>
      <c r="CM51" s="93">
        <v>146</v>
      </c>
    </row>
    <row r="52" spans="1:91" s="49" customFormat="1" ht="13.5">
      <c r="A52" s="178"/>
      <c r="B52" s="425">
        <v>49</v>
      </c>
      <c r="C52" s="450" t="str">
        <f t="shared" si="4"/>
        <v/>
      </c>
      <c r="D52" s="185" t="str">
        <f>IF($G52="","",①申込!$B$4)</f>
        <v/>
      </c>
      <c r="E52" s="186"/>
      <c r="F52" s="185"/>
      <c r="G52" s="185" t="str">
        <f>IFERROR(VLOOKUP($B52,①申込!$A$11:$AD$115,3,0)&amp;" "&amp;VLOOKUP($B52,①申込!$A$11:$AD$115,4,0),"")</f>
        <v/>
      </c>
      <c r="H52" s="185" t="str">
        <f>IFERROR(VLOOKUP($B52,①申込!$A$11:$AD$115,5,0)&amp;" "&amp;VLOOKUP($B52,①申込!$A$11:$AD$115,6,0),"")</f>
        <v/>
      </c>
      <c r="I52" s="185" t="str">
        <f t="shared" si="1"/>
        <v/>
      </c>
      <c r="J52" s="187" t="str">
        <f t="shared" si="2"/>
        <v/>
      </c>
      <c r="K52" s="185" t="str">
        <f>IFERROR(VLOOKUP($B52,①申込!$A$11:$AD$115,7,0),"")</f>
        <v/>
      </c>
      <c r="L52" s="185" t="str">
        <f>IFERROR(VLOOKUP($B52,①申込!$A$11:$AD$115,8,0),"")</f>
        <v/>
      </c>
      <c r="M52" s="188"/>
      <c r="N52" s="189" t="str">
        <f>IF($G52="","",①申込!$E$6)</f>
        <v/>
      </c>
      <c r="O52" s="185" t="str">
        <f>IFERROR(VLOOKUP($B52,①申込!$A$11:$AD$115,21,0),"")</f>
        <v/>
      </c>
      <c r="P52" s="189" t="str">
        <f>IF(O52="","",VLOOKUP(O52,全集約!$BX$4:$BY$44,2,0))</f>
        <v/>
      </c>
      <c r="Q52" s="187" t="str">
        <f>IFERROR(VLOOKUP($B52,①申込!$A$11:$AD$115,11,0),"")</f>
        <v/>
      </c>
      <c r="R52" s="187" t="str">
        <f>IFERROR(VLOOKUP($B52,①申込!$A$11:$AD$115,12,0),"")</f>
        <v/>
      </c>
      <c r="S52" s="185" t="str">
        <f>IFERROR(VLOOKUP($B52,①申込!$A$11:$AD$115,22,0),"")</f>
        <v/>
      </c>
      <c r="T52" s="189" t="str">
        <f>IF(S52="","",VLOOKUP(S52,全集約!$BX$4:$BY$44,2,0))</f>
        <v/>
      </c>
      <c r="U52" s="187" t="str">
        <f>IFERROR(VLOOKUP($B52,①申込!$A$11:$AD$115,15,0),"")</f>
        <v/>
      </c>
      <c r="V52" s="187" t="str">
        <f>IFERROR(VLOOKUP($B52,①申込!$A$11:$AD$115,16,0),"")</f>
        <v/>
      </c>
      <c r="W52" s="185" t="str">
        <f>IFERROR(VLOOKUP($B52,①申込!$A$11:$AD$115,23,0),"")</f>
        <v/>
      </c>
      <c r="X52" s="189" t="str">
        <f>IF(W52="","",VLOOKUP(W52,全集約!$BX$4:$BY$44,2,0))</f>
        <v/>
      </c>
      <c r="Y52" s="190" t="str">
        <f>IF($X52=10,①申込!$G$47,IF($X52=32,①申込!$G$48,""))</f>
        <v/>
      </c>
      <c r="Z52" s="190" t="str">
        <f>IFERROR(VLOOKUP($B52,①申込!$A$11:$AD$115,19,0),"")</f>
        <v/>
      </c>
      <c r="AA52" s="191"/>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3"/>
      <c r="BB52" s="192"/>
      <c r="BC52" s="192"/>
      <c r="BD52" s="192"/>
      <c r="BE52" s="192"/>
      <c r="BF52" s="192"/>
      <c r="BG52" s="192"/>
      <c r="BH52" s="192"/>
      <c r="BI52" s="192"/>
      <c r="BJ52" s="192"/>
      <c r="BK52" s="192"/>
      <c r="BL52" s="192"/>
      <c r="BM52" s="192"/>
      <c r="BN52" s="192"/>
      <c r="BO52" s="192"/>
      <c r="BP52" s="192"/>
      <c r="BQ52" s="192"/>
      <c r="BR52" s="192"/>
      <c r="BS52" s="192"/>
      <c r="BT52" s="192"/>
      <c r="BU52" s="192"/>
      <c r="BV52" s="452"/>
      <c r="BW52" s="111"/>
      <c r="BX52" s="51"/>
      <c r="BY52" s="51"/>
      <c r="BZ52" s="51"/>
      <c r="CB52" s="104" t="s">
        <v>138</v>
      </c>
      <c r="CC52" s="104">
        <v>38</v>
      </c>
      <c r="CI52" s="93">
        <v>1</v>
      </c>
      <c r="CJ52" s="93" t="s">
        <v>84</v>
      </c>
      <c r="CK52" s="93" t="s">
        <v>84</v>
      </c>
      <c r="CL52" s="93" t="s">
        <v>286</v>
      </c>
      <c r="CM52" s="93">
        <v>147</v>
      </c>
    </row>
    <row r="53" spans="1:91" s="49" customFormat="1" ht="13.5">
      <c r="A53" s="178"/>
      <c r="B53" s="425">
        <v>50</v>
      </c>
      <c r="C53" s="450" t="str">
        <f t="shared" si="4"/>
        <v/>
      </c>
      <c r="D53" s="185" t="str">
        <f>IF($G53="","",①申込!$B$4)</f>
        <v/>
      </c>
      <c r="E53" s="186"/>
      <c r="F53" s="185"/>
      <c r="G53" s="185" t="str">
        <f>IFERROR(VLOOKUP($B53,①申込!$A$11:$AD$115,3,0)&amp;" "&amp;VLOOKUP($B53,①申込!$A$11:$AD$115,4,0),"")</f>
        <v/>
      </c>
      <c r="H53" s="185" t="str">
        <f>IFERROR(VLOOKUP($B53,①申込!$A$11:$AD$115,5,0)&amp;" "&amp;VLOOKUP($B53,①申込!$A$11:$AD$115,6,0),"")</f>
        <v/>
      </c>
      <c r="I53" s="185" t="str">
        <f t="shared" si="1"/>
        <v/>
      </c>
      <c r="J53" s="187" t="str">
        <f t="shared" si="2"/>
        <v/>
      </c>
      <c r="K53" s="185" t="str">
        <f>IFERROR(VLOOKUP($B53,①申込!$A$11:$AD$115,7,0),"")</f>
        <v/>
      </c>
      <c r="L53" s="185" t="str">
        <f>IFERROR(VLOOKUP($B53,①申込!$A$11:$AD$115,8,0),"")</f>
        <v/>
      </c>
      <c r="M53" s="188"/>
      <c r="N53" s="189" t="str">
        <f>IF($G53="","",①申込!$E$6)</f>
        <v/>
      </c>
      <c r="O53" s="185" t="str">
        <f>IFERROR(VLOOKUP($B53,①申込!$A$11:$AD$115,21,0),"")</f>
        <v/>
      </c>
      <c r="P53" s="189" t="str">
        <f>IF(O53="","",VLOOKUP(O53,全集約!$BX$4:$BY$44,2,0))</f>
        <v/>
      </c>
      <c r="Q53" s="187" t="str">
        <f>IFERROR(VLOOKUP($B53,①申込!$A$11:$AD$115,11,0),"")</f>
        <v/>
      </c>
      <c r="R53" s="187" t="str">
        <f>IFERROR(VLOOKUP($B53,①申込!$A$11:$AD$115,12,0),"")</f>
        <v/>
      </c>
      <c r="S53" s="185" t="str">
        <f>IFERROR(VLOOKUP($B53,①申込!$A$11:$AD$115,22,0),"")</f>
        <v/>
      </c>
      <c r="T53" s="189" t="str">
        <f>IF(S53="","",VLOOKUP(S53,全集約!$BX$4:$BY$44,2,0))</f>
        <v/>
      </c>
      <c r="U53" s="187" t="str">
        <f>IFERROR(VLOOKUP($B53,①申込!$A$11:$AD$115,15,0),"")</f>
        <v/>
      </c>
      <c r="V53" s="187" t="str">
        <f>IFERROR(VLOOKUP($B53,①申込!$A$11:$AD$115,16,0),"")</f>
        <v/>
      </c>
      <c r="W53" s="185" t="str">
        <f>IFERROR(VLOOKUP($B53,①申込!$A$11:$AD$115,23,0),"")</f>
        <v/>
      </c>
      <c r="X53" s="189" t="str">
        <f>IF(W53="","",VLOOKUP(W53,全集約!$BX$4:$BY$44,2,0))</f>
        <v/>
      </c>
      <c r="Y53" s="190" t="str">
        <f>IF($X53=10,①申込!$G$47,IF($X53=32,①申込!$G$48,""))</f>
        <v/>
      </c>
      <c r="Z53" s="190" t="str">
        <f>IFERROR(VLOOKUP($B53,①申込!$A$11:$AD$115,19,0),"")</f>
        <v/>
      </c>
      <c r="AA53" s="191"/>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3"/>
      <c r="BB53" s="192"/>
      <c r="BC53" s="192"/>
      <c r="BD53" s="192"/>
      <c r="BE53" s="192"/>
      <c r="BF53" s="192"/>
      <c r="BG53" s="192"/>
      <c r="BH53" s="192"/>
      <c r="BI53" s="192"/>
      <c r="BJ53" s="192"/>
      <c r="BK53" s="192"/>
      <c r="BL53" s="192"/>
      <c r="BM53" s="192"/>
      <c r="BN53" s="192"/>
      <c r="BO53" s="192"/>
      <c r="BP53" s="192"/>
      <c r="BQ53" s="192"/>
      <c r="BR53" s="192"/>
      <c r="BS53" s="192"/>
      <c r="BT53" s="192"/>
      <c r="BU53" s="192"/>
      <c r="BV53" s="452"/>
      <c r="BW53" s="111"/>
      <c r="BX53" s="51"/>
      <c r="BY53" s="51"/>
      <c r="BZ53" s="51"/>
      <c r="CB53" s="104" t="s">
        <v>139</v>
      </c>
      <c r="CC53" s="104">
        <v>39</v>
      </c>
      <c r="CI53" s="93">
        <v>1</v>
      </c>
      <c r="CJ53" s="93" t="s">
        <v>84</v>
      </c>
      <c r="CK53" s="93" t="s">
        <v>84</v>
      </c>
      <c r="CL53" s="93" t="s">
        <v>287</v>
      </c>
      <c r="CM53" s="93">
        <v>148</v>
      </c>
    </row>
    <row r="54" spans="1:91" s="49" customFormat="1" ht="14.25" thickBot="1">
      <c r="A54" s="178"/>
      <c r="B54" s="426" t="s">
        <v>1175</v>
      </c>
      <c r="C54" s="453" t="str">
        <f t="shared" si="4"/>
        <v/>
      </c>
      <c r="D54" s="454" t="str">
        <f>IF($G54="","",①申込!$B$4)</f>
        <v/>
      </c>
      <c r="E54" s="455"/>
      <c r="F54" s="454"/>
      <c r="G54" s="454" t="str">
        <f>IFERROR(VLOOKUP($B54,①申込!$A$11:$AD$115,3,0)&amp;" "&amp;VLOOKUP($B54,①申込!$A$11:$AD$115,4,0),"")</f>
        <v/>
      </c>
      <c r="H54" s="454" t="str">
        <f>IFERROR(VLOOKUP($B54,①申込!$A$11:$AD$115,5,0)&amp;" "&amp;VLOOKUP($B54,①申込!$A$11:$AD$115,6,0),"")</f>
        <v/>
      </c>
      <c r="I54" s="454" t="str">
        <f t="shared" si="1"/>
        <v/>
      </c>
      <c r="J54" s="456" t="str">
        <f t="shared" si="2"/>
        <v/>
      </c>
      <c r="K54" s="454" t="str">
        <f>IFERROR(VLOOKUP($B54,①申込!$A$11:$AD$115,7,0),"")</f>
        <v/>
      </c>
      <c r="L54" s="454" t="str">
        <f>IFERROR(VLOOKUP($B54,①申込!$A$11:$AD$115,8,0),"")</f>
        <v/>
      </c>
      <c r="M54" s="457"/>
      <c r="N54" s="458" t="str">
        <f>IF($G54="","",①申込!$E$6)</f>
        <v/>
      </c>
      <c r="O54" s="454" t="str">
        <f>IFERROR(VLOOKUP($B54,①申込!$A$11:$AD$115,21,0),"")</f>
        <v/>
      </c>
      <c r="P54" s="458" t="str">
        <f>IF(O54="","",VLOOKUP(O54,全集約!$BX$4:$BY$44,2,0))</f>
        <v/>
      </c>
      <c r="Q54" s="456" t="str">
        <f>IFERROR(VLOOKUP($B54,①申込!$A$11:$AD$115,11,0),"")</f>
        <v/>
      </c>
      <c r="R54" s="456" t="str">
        <f>IFERROR(VLOOKUP($B54,①申込!$A$11:$AD$115,12,0),"")</f>
        <v/>
      </c>
      <c r="S54" s="454" t="str">
        <f>IFERROR(VLOOKUP($B54,①申込!$A$11:$AD$115,22,0),"")</f>
        <v/>
      </c>
      <c r="T54" s="458" t="str">
        <f>IF(S54="","",VLOOKUP(S54,全集約!$BX$4:$BY$44,2,0))</f>
        <v/>
      </c>
      <c r="U54" s="456" t="str">
        <f>IFERROR(VLOOKUP($B54,①申込!$A$11:$AD$115,15,0),"")</f>
        <v/>
      </c>
      <c r="V54" s="456" t="str">
        <f>IFERROR(VLOOKUP($B54,①申込!$A$11:$AD$115,16,0),"")</f>
        <v/>
      </c>
      <c r="W54" s="454" t="str">
        <f>IFERROR(VLOOKUP($B54,①申込!$A$11:$AD$115,23,0),"")</f>
        <v/>
      </c>
      <c r="X54" s="458" t="str">
        <f>IF(W54="","",VLOOKUP(W54,全集約!$BX$4:$BY$44,2,0))</f>
        <v/>
      </c>
      <c r="Y54" s="459" t="str">
        <f>IF($X54=10,①申込!$G$47,IF($X54=32,①申込!$G$48,""))</f>
        <v/>
      </c>
      <c r="Z54" s="459" t="str">
        <f>IFERROR(VLOOKUP($B54,①申込!$A$11:$AD$115,19,0),"")</f>
        <v/>
      </c>
      <c r="AA54" s="460"/>
      <c r="AB54" s="461"/>
      <c r="AC54" s="461"/>
      <c r="AD54" s="461"/>
      <c r="AE54" s="461"/>
      <c r="AF54" s="461"/>
      <c r="AG54" s="461"/>
      <c r="AH54" s="461"/>
      <c r="AI54" s="461"/>
      <c r="AJ54" s="461"/>
      <c r="AK54" s="461"/>
      <c r="AL54" s="461"/>
      <c r="AM54" s="461"/>
      <c r="AN54" s="461"/>
      <c r="AO54" s="461"/>
      <c r="AP54" s="461"/>
      <c r="AQ54" s="461"/>
      <c r="AR54" s="461"/>
      <c r="AS54" s="461"/>
      <c r="AT54" s="461"/>
      <c r="AU54" s="461"/>
      <c r="AV54" s="461"/>
      <c r="AW54" s="461"/>
      <c r="AX54" s="461"/>
      <c r="AY54" s="461"/>
      <c r="AZ54" s="461"/>
      <c r="BA54" s="462"/>
      <c r="BB54" s="461"/>
      <c r="BC54" s="461"/>
      <c r="BD54" s="461"/>
      <c r="BE54" s="461"/>
      <c r="BF54" s="461"/>
      <c r="BG54" s="461"/>
      <c r="BH54" s="461"/>
      <c r="BI54" s="461"/>
      <c r="BJ54" s="461"/>
      <c r="BK54" s="461"/>
      <c r="BL54" s="461"/>
      <c r="BM54" s="461"/>
      <c r="BN54" s="461"/>
      <c r="BO54" s="461"/>
      <c r="BP54" s="461"/>
      <c r="BQ54" s="461"/>
      <c r="BR54" s="461"/>
      <c r="BS54" s="461"/>
      <c r="BT54" s="461"/>
      <c r="BU54" s="461"/>
      <c r="BV54" s="463"/>
      <c r="BW54" s="111"/>
      <c r="BX54" s="51"/>
      <c r="BY54" s="51"/>
      <c r="BZ54" s="51"/>
      <c r="CB54" s="104" t="s">
        <v>140</v>
      </c>
      <c r="CC54" s="104">
        <v>40</v>
      </c>
      <c r="CI54" s="93">
        <v>1</v>
      </c>
      <c r="CJ54" s="93" t="s">
        <v>84</v>
      </c>
      <c r="CK54" s="93" t="s">
        <v>84</v>
      </c>
      <c r="CL54" s="93" t="s">
        <v>288</v>
      </c>
      <c r="CM54" s="93">
        <v>149</v>
      </c>
    </row>
    <row r="55" spans="1:91" s="49" customFormat="1" ht="14.25" thickTop="1">
      <c r="A55" s="178"/>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8"/>
      <c r="BR55" s="178"/>
      <c r="BS55" s="178"/>
      <c r="BT55" s="178"/>
      <c r="BU55" s="178"/>
      <c r="BV55" s="178"/>
      <c r="BW55" s="111"/>
      <c r="BX55" s="51"/>
      <c r="BY55" s="51"/>
      <c r="BZ55" s="51"/>
      <c r="CB55" s="104" t="s">
        <v>141</v>
      </c>
      <c r="CC55" s="104">
        <v>41</v>
      </c>
      <c r="CI55" s="95">
        <v>1</v>
      </c>
      <c r="CJ55" s="95" t="s">
        <v>84</v>
      </c>
      <c r="CK55" s="95" t="s">
        <v>84</v>
      </c>
      <c r="CL55" s="95" t="s">
        <v>289</v>
      </c>
      <c r="CM55" s="93">
        <v>150</v>
      </c>
    </row>
    <row r="56" spans="1:91" s="49" customFormat="1" ht="13.5">
      <c r="A56" s="178"/>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8"/>
      <c r="BR56" s="178"/>
      <c r="BS56" s="178"/>
      <c r="BT56" s="178"/>
      <c r="BU56" s="178"/>
      <c r="BV56" s="178"/>
      <c r="BW56" s="111"/>
      <c r="BX56" s="51"/>
      <c r="BY56" s="51"/>
      <c r="BZ56" s="51"/>
      <c r="CB56" s="104" t="s">
        <v>142</v>
      </c>
      <c r="CC56" s="104">
        <v>42</v>
      </c>
      <c r="CI56" s="95">
        <v>1</v>
      </c>
      <c r="CJ56" s="95" t="s">
        <v>84</v>
      </c>
      <c r="CK56" s="95" t="s">
        <v>84</v>
      </c>
      <c r="CL56" s="95" t="s">
        <v>290</v>
      </c>
      <c r="CM56" s="93">
        <v>151</v>
      </c>
    </row>
    <row r="57" spans="1:91" s="49" customFormat="1" ht="13.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8"/>
      <c r="BR57" s="178"/>
      <c r="BS57" s="178"/>
      <c r="BT57" s="178"/>
      <c r="BU57" s="178"/>
      <c r="BV57" s="178"/>
      <c r="BW57" s="111"/>
      <c r="BX57" s="51"/>
      <c r="BY57" s="51"/>
      <c r="BZ57" s="51"/>
      <c r="CB57" s="104" t="s">
        <v>143</v>
      </c>
      <c r="CC57" s="104">
        <v>43</v>
      </c>
      <c r="CI57" s="95">
        <v>1</v>
      </c>
      <c r="CJ57" s="95" t="s">
        <v>84</v>
      </c>
      <c r="CK57" s="95" t="s">
        <v>84</v>
      </c>
      <c r="CL57" s="95" t="s">
        <v>291</v>
      </c>
      <c r="CM57" s="93">
        <v>152</v>
      </c>
    </row>
    <row r="58" spans="1:91" s="49" customFormat="1" ht="13.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8"/>
      <c r="BR58" s="178"/>
      <c r="BS58" s="178"/>
      <c r="BT58" s="178"/>
      <c r="BU58" s="178"/>
      <c r="BV58" s="178"/>
      <c r="BW58" s="111"/>
      <c r="BX58" s="51"/>
      <c r="BY58" s="51"/>
      <c r="BZ58" s="51"/>
      <c r="CB58" s="104" t="s">
        <v>144</v>
      </c>
      <c r="CC58" s="104">
        <v>44</v>
      </c>
      <c r="CI58" s="95">
        <v>1</v>
      </c>
      <c r="CJ58" s="95" t="s">
        <v>84</v>
      </c>
      <c r="CK58" s="95" t="s">
        <v>84</v>
      </c>
      <c r="CL58" s="95" t="s">
        <v>292</v>
      </c>
      <c r="CM58" s="93">
        <v>153</v>
      </c>
    </row>
    <row r="59" spans="1:91" s="49" customFormat="1" ht="13.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8"/>
      <c r="BR59" s="178"/>
      <c r="BS59" s="178"/>
      <c r="BT59" s="178"/>
      <c r="BU59" s="178"/>
      <c r="BV59" s="178"/>
      <c r="BW59" s="111"/>
      <c r="BX59" s="51"/>
      <c r="BY59" s="51"/>
      <c r="BZ59" s="51"/>
      <c r="CB59" s="104" t="s">
        <v>145</v>
      </c>
      <c r="CC59" s="104">
        <v>45</v>
      </c>
      <c r="CI59" s="96">
        <v>1</v>
      </c>
      <c r="CJ59" s="96" t="s">
        <v>84</v>
      </c>
      <c r="CK59" s="96" t="s">
        <v>84</v>
      </c>
      <c r="CL59" s="96" t="s">
        <v>293</v>
      </c>
      <c r="CM59" s="93">
        <v>154</v>
      </c>
    </row>
    <row r="60" spans="1:91" s="49" customFormat="1" ht="13.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8"/>
      <c r="BR60" s="178"/>
      <c r="BS60" s="178"/>
      <c r="BT60" s="178"/>
      <c r="BU60" s="178"/>
      <c r="BV60" s="178"/>
      <c r="BW60" s="111"/>
      <c r="BX60" s="51"/>
      <c r="BY60" s="51"/>
      <c r="BZ60" s="51"/>
      <c r="CB60" s="104" t="s">
        <v>146</v>
      </c>
      <c r="CC60" s="104">
        <v>46</v>
      </c>
      <c r="CI60" s="93">
        <v>1</v>
      </c>
      <c r="CJ60" s="93" t="s">
        <v>84</v>
      </c>
      <c r="CK60" s="93" t="s">
        <v>84</v>
      </c>
      <c r="CL60" s="93" t="s">
        <v>294</v>
      </c>
      <c r="CM60" s="93">
        <v>155</v>
      </c>
    </row>
    <row r="61" spans="1:91" s="49" customFormat="1" ht="13.5">
      <c r="A61" s="173"/>
      <c r="B61" s="51"/>
      <c r="AA61" s="173"/>
      <c r="AB61" s="173"/>
      <c r="AC61" s="173"/>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X61" s="51"/>
      <c r="BY61" s="51"/>
      <c r="BZ61" s="51"/>
      <c r="CB61" s="104" t="s">
        <v>147</v>
      </c>
      <c r="CC61" s="104">
        <v>47</v>
      </c>
      <c r="CI61" s="93">
        <v>1</v>
      </c>
      <c r="CJ61" s="93" t="s">
        <v>84</v>
      </c>
      <c r="CK61" s="93" t="s">
        <v>84</v>
      </c>
      <c r="CL61" s="93" t="s">
        <v>295</v>
      </c>
      <c r="CM61" s="93">
        <v>156</v>
      </c>
    </row>
    <row r="62" spans="1:91" s="49" customFormat="1" ht="13.5">
      <c r="A62" s="173"/>
      <c r="B62" s="51"/>
      <c r="AA62" s="173"/>
      <c r="AB62" s="173"/>
      <c r="AC62" s="173"/>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X62" s="51"/>
      <c r="BY62" s="51"/>
      <c r="BZ62" s="51"/>
      <c r="CI62" s="93">
        <v>1</v>
      </c>
      <c r="CJ62" s="93" t="s">
        <v>84</v>
      </c>
      <c r="CK62" s="93" t="s">
        <v>84</v>
      </c>
      <c r="CL62" s="93" t="s">
        <v>296</v>
      </c>
      <c r="CM62" s="93">
        <v>157</v>
      </c>
    </row>
    <row r="63" spans="1:91" s="49" customFormat="1" ht="13.5">
      <c r="A63" s="173"/>
      <c r="B63" s="51"/>
      <c r="AA63" s="173"/>
      <c r="AB63" s="173"/>
      <c r="AC63" s="173"/>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X63" s="51"/>
      <c r="BY63" s="51"/>
      <c r="BZ63" s="51"/>
      <c r="CI63" s="93">
        <v>1</v>
      </c>
      <c r="CJ63" s="93" t="s">
        <v>84</v>
      </c>
      <c r="CK63" s="93" t="s">
        <v>84</v>
      </c>
      <c r="CL63" s="93" t="s">
        <v>297</v>
      </c>
      <c r="CM63" s="93">
        <v>158</v>
      </c>
    </row>
    <row r="64" spans="1:91" s="49" customFormat="1" ht="13.5">
      <c r="A64" s="173"/>
      <c r="B64" s="51"/>
      <c r="AA64" s="173"/>
      <c r="AB64" s="173"/>
      <c r="AC64" s="173"/>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X64" s="51"/>
      <c r="BY64" s="51"/>
      <c r="BZ64" s="51"/>
      <c r="CI64" s="93">
        <v>1</v>
      </c>
      <c r="CJ64" s="93" t="s">
        <v>84</v>
      </c>
      <c r="CK64" s="93" t="s">
        <v>84</v>
      </c>
      <c r="CL64" s="93" t="s">
        <v>298</v>
      </c>
      <c r="CM64" s="93">
        <v>159</v>
      </c>
    </row>
    <row r="65" spans="1:91" s="49" customFormat="1" ht="13.5">
      <c r="A65" s="173"/>
      <c r="B65" s="51"/>
      <c r="AA65" s="173"/>
      <c r="AB65" s="173"/>
      <c r="AC65" s="173"/>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X65" s="51"/>
      <c r="BY65" s="51"/>
      <c r="BZ65" s="51"/>
      <c r="CI65" s="93">
        <v>1</v>
      </c>
      <c r="CJ65" s="93" t="s">
        <v>84</v>
      </c>
      <c r="CK65" s="93" t="s">
        <v>84</v>
      </c>
      <c r="CL65" s="93" t="s">
        <v>299</v>
      </c>
      <c r="CM65" s="93">
        <v>160</v>
      </c>
    </row>
    <row r="66" spans="1:91" s="49" customFormat="1" ht="13.5">
      <c r="A66" s="173"/>
      <c r="B66" s="51"/>
      <c r="AA66" s="173"/>
      <c r="AB66" s="173"/>
      <c r="AC66" s="173"/>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X66" s="52"/>
      <c r="BY66" s="52"/>
      <c r="BZ66" s="52"/>
      <c r="CI66" s="93">
        <v>1</v>
      </c>
      <c r="CJ66" s="93" t="s">
        <v>84</v>
      </c>
      <c r="CK66" s="93" t="s">
        <v>84</v>
      </c>
      <c r="CL66" s="93" t="s">
        <v>300</v>
      </c>
      <c r="CM66" s="93">
        <v>161</v>
      </c>
    </row>
    <row r="67" spans="1:91" s="49" customFormat="1" ht="13.5">
      <c r="A67" s="173"/>
      <c r="B67" s="51"/>
      <c r="AA67" s="173"/>
      <c r="AB67" s="173"/>
      <c r="AC67" s="173"/>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X67" s="52"/>
      <c r="BY67" s="52"/>
      <c r="BZ67" s="52"/>
      <c r="CI67" s="93">
        <v>1</v>
      </c>
      <c r="CJ67" s="93" t="s">
        <v>84</v>
      </c>
      <c r="CK67" s="93" t="s">
        <v>84</v>
      </c>
      <c r="CL67" s="93" t="s">
        <v>301</v>
      </c>
      <c r="CM67" s="93">
        <v>162</v>
      </c>
    </row>
    <row r="68" spans="1:91" s="49" customFormat="1" ht="13.5">
      <c r="A68" s="173"/>
      <c r="B68" s="51"/>
      <c r="AA68" s="173"/>
      <c r="AB68" s="173"/>
      <c r="AC68" s="173"/>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5"/>
      <c r="BR68" s="175"/>
      <c r="BS68" s="175"/>
      <c r="BT68" s="175"/>
      <c r="BU68" s="175"/>
      <c r="BV68" s="175"/>
      <c r="BX68" s="52"/>
      <c r="BY68" s="52"/>
      <c r="BZ68" s="52"/>
      <c r="CI68" s="93">
        <v>1</v>
      </c>
      <c r="CJ68" s="93" t="s">
        <v>84</v>
      </c>
      <c r="CK68" s="93" t="s">
        <v>84</v>
      </c>
      <c r="CL68" s="93" t="s">
        <v>302</v>
      </c>
      <c r="CM68" s="93">
        <v>163</v>
      </c>
    </row>
    <row r="69" spans="1:91" s="49" customFormat="1" ht="13.5">
      <c r="A69" s="173"/>
      <c r="B69" s="51"/>
      <c r="AA69" s="173"/>
      <c r="AB69" s="173"/>
      <c r="AC69" s="173"/>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X69" s="52"/>
      <c r="BY69" s="52"/>
      <c r="BZ69" s="52"/>
      <c r="CI69" s="93">
        <v>1</v>
      </c>
      <c r="CJ69" s="93" t="s">
        <v>84</v>
      </c>
      <c r="CK69" s="93" t="s">
        <v>84</v>
      </c>
      <c r="CL69" s="93" t="s">
        <v>303</v>
      </c>
      <c r="CM69" s="93">
        <v>164</v>
      </c>
    </row>
    <row r="70" spans="1:91" s="49" customFormat="1" ht="13.5">
      <c r="A70" s="173"/>
      <c r="B70" s="51"/>
      <c r="AA70" s="173"/>
      <c r="AB70" s="173"/>
      <c r="AC70" s="173"/>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X70" s="52"/>
      <c r="BY70" s="52"/>
      <c r="BZ70" s="52"/>
      <c r="CI70" s="93">
        <v>1</v>
      </c>
      <c r="CJ70" s="93" t="s">
        <v>84</v>
      </c>
      <c r="CK70" s="93" t="s">
        <v>84</v>
      </c>
      <c r="CL70" s="93" t="s">
        <v>304</v>
      </c>
      <c r="CM70" s="93">
        <v>165</v>
      </c>
    </row>
    <row r="71" spans="1:91" s="49" customFormat="1" ht="13.5">
      <c r="A71" s="173"/>
      <c r="B71" s="51"/>
      <c r="AA71" s="173"/>
      <c r="AB71" s="173"/>
      <c r="AC71" s="173"/>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X71" s="52"/>
      <c r="BY71" s="52"/>
      <c r="BZ71" s="52"/>
      <c r="CI71" s="93">
        <v>1</v>
      </c>
      <c r="CJ71" s="93" t="s">
        <v>84</v>
      </c>
      <c r="CK71" s="93" t="s">
        <v>84</v>
      </c>
      <c r="CL71" s="93" t="s">
        <v>305</v>
      </c>
      <c r="CM71" s="93">
        <v>166</v>
      </c>
    </row>
    <row r="72" spans="1:91" s="49" customFormat="1" ht="13.5">
      <c r="A72" s="173"/>
      <c r="B72" s="51"/>
      <c r="AA72" s="173"/>
      <c r="AB72" s="173"/>
      <c r="AC72" s="173"/>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X72" s="52"/>
      <c r="BY72" s="52"/>
      <c r="BZ72" s="52"/>
      <c r="CI72" s="93">
        <v>1</v>
      </c>
      <c r="CJ72" s="93" t="s">
        <v>84</v>
      </c>
      <c r="CK72" s="93" t="s">
        <v>84</v>
      </c>
      <c r="CL72" s="93" t="s">
        <v>306</v>
      </c>
      <c r="CM72" s="93">
        <v>167</v>
      </c>
    </row>
    <row r="73" spans="1:91" s="49" customFormat="1" ht="13.5">
      <c r="A73" s="173"/>
      <c r="B73" s="51"/>
      <c r="AA73" s="173"/>
      <c r="AB73" s="173"/>
      <c r="AC73" s="173"/>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X73" s="52"/>
      <c r="BY73" s="52"/>
      <c r="BZ73" s="52"/>
      <c r="CI73" s="93">
        <v>1</v>
      </c>
      <c r="CJ73" s="93" t="s">
        <v>84</v>
      </c>
      <c r="CK73" s="93" t="s">
        <v>84</v>
      </c>
      <c r="CL73" s="93" t="s">
        <v>307</v>
      </c>
      <c r="CM73" s="93">
        <v>168</v>
      </c>
    </row>
    <row r="74" spans="1:91" s="49" customFormat="1" ht="13.5">
      <c r="A74" s="173"/>
      <c r="B74" s="51"/>
      <c r="AA74" s="173"/>
      <c r="AB74" s="173"/>
      <c r="AC74" s="173"/>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X74" s="52"/>
      <c r="BY74" s="52"/>
      <c r="BZ74" s="52"/>
      <c r="CI74" s="93">
        <v>1</v>
      </c>
      <c r="CJ74" s="93" t="s">
        <v>84</v>
      </c>
      <c r="CK74" s="93" t="s">
        <v>84</v>
      </c>
      <c r="CL74" s="93" t="s">
        <v>308</v>
      </c>
      <c r="CM74" s="93">
        <v>169</v>
      </c>
    </row>
    <row r="75" spans="1:91" s="49" customFormat="1" ht="13.5">
      <c r="A75" s="173"/>
      <c r="B75" s="51"/>
      <c r="AA75" s="173"/>
      <c r="AB75" s="173"/>
      <c r="AC75" s="173"/>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X75" s="52"/>
      <c r="BY75" s="52"/>
      <c r="BZ75" s="52"/>
      <c r="CI75" s="93">
        <v>1</v>
      </c>
      <c r="CJ75" s="93" t="s">
        <v>84</v>
      </c>
      <c r="CK75" s="93" t="s">
        <v>84</v>
      </c>
      <c r="CL75" s="93" t="s">
        <v>309</v>
      </c>
      <c r="CM75" s="93">
        <v>170</v>
      </c>
    </row>
    <row r="76" spans="1:91" s="49" customFormat="1" ht="13.5">
      <c r="A76" s="173"/>
      <c r="B76" s="51"/>
      <c r="AA76" s="173"/>
      <c r="AB76" s="173"/>
      <c r="AC76" s="173"/>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X76" s="52"/>
      <c r="BY76" s="52"/>
      <c r="BZ76" s="52"/>
      <c r="CI76" s="93">
        <v>1</v>
      </c>
      <c r="CJ76" s="93" t="s">
        <v>84</v>
      </c>
      <c r="CK76" s="93" t="s">
        <v>84</v>
      </c>
      <c r="CL76" s="93" t="s">
        <v>310</v>
      </c>
      <c r="CM76" s="93">
        <v>171</v>
      </c>
    </row>
    <row r="77" spans="1:91" s="49" customFormat="1" ht="13.5">
      <c r="A77" s="173"/>
      <c r="B77" s="51"/>
      <c r="AA77" s="173"/>
      <c r="AB77" s="173"/>
      <c r="AC77" s="173"/>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X77" s="52"/>
      <c r="BY77" s="52"/>
      <c r="BZ77" s="52"/>
      <c r="CI77" s="93">
        <v>1</v>
      </c>
      <c r="CJ77" s="93" t="s">
        <v>84</v>
      </c>
      <c r="CK77" s="93" t="s">
        <v>84</v>
      </c>
      <c r="CL77" s="93" t="s">
        <v>311</v>
      </c>
      <c r="CM77" s="93">
        <v>172</v>
      </c>
    </row>
    <row r="78" spans="1:91" s="49" customFormat="1" ht="13.5">
      <c r="A78" s="173"/>
      <c r="B78" s="51"/>
      <c r="AA78" s="173"/>
      <c r="AB78" s="173"/>
      <c r="AC78" s="173"/>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X78" s="52"/>
      <c r="BY78" s="52"/>
      <c r="BZ78" s="52"/>
      <c r="CI78" s="93">
        <v>1</v>
      </c>
      <c r="CJ78" s="93" t="s">
        <v>84</v>
      </c>
      <c r="CK78" s="93" t="s">
        <v>84</v>
      </c>
      <c r="CL78" s="93" t="s">
        <v>312</v>
      </c>
      <c r="CM78" s="93">
        <v>173</v>
      </c>
    </row>
    <row r="79" spans="1:91" s="49" customFormat="1" ht="13.5">
      <c r="A79" s="173"/>
      <c r="B79" s="51"/>
      <c r="AA79" s="173"/>
      <c r="AB79" s="173"/>
      <c r="AC79" s="173"/>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X79" s="52"/>
      <c r="BY79" s="52"/>
      <c r="BZ79" s="52"/>
      <c r="CI79" s="93">
        <v>1</v>
      </c>
      <c r="CJ79" s="93" t="s">
        <v>84</v>
      </c>
      <c r="CK79" s="93" t="s">
        <v>84</v>
      </c>
      <c r="CL79" s="93" t="s">
        <v>313</v>
      </c>
      <c r="CM79" s="93">
        <v>174</v>
      </c>
    </row>
    <row r="80" spans="1:91" s="49" customFormat="1" ht="13.5">
      <c r="A80" s="173"/>
      <c r="B80" s="51"/>
      <c r="AA80" s="173"/>
      <c r="AB80" s="173"/>
      <c r="AC80" s="173"/>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X80" s="51"/>
      <c r="BY80" s="51"/>
      <c r="BZ80" s="51"/>
      <c r="CI80" s="93">
        <v>1</v>
      </c>
      <c r="CJ80" s="93" t="s">
        <v>84</v>
      </c>
      <c r="CK80" s="93" t="s">
        <v>84</v>
      </c>
      <c r="CL80" s="93" t="s">
        <v>314</v>
      </c>
      <c r="CM80" s="93">
        <v>175</v>
      </c>
    </row>
    <row r="81" spans="1:91" s="49" customFormat="1" ht="13.5">
      <c r="A81" s="173"/>
      <c r="B81" s="51"/>
      <c r="AA81" s="173"/>
      <c r="AB81" s="173"/>
      <c r="AC81" s="173"/>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X81" s="51"/>
      <c r="BY81" s="51"/>
      <c r="BZ81" s="51"/>
      <c r="CI81" s="93">
        <v>1</v>
      </c>
      <c r="CJ81" s="93" t="s">
        <v>84</v>
      </c>
      <c r="CK81" s="93" t="s">
        <v>84</v>
      </c>
      <c r="CL81" s="93" t="s">
        <v>315</v>
      </c>
      <c r="CM81" s="93">
        <v>176</v>
      </c>
    </row>
    <row r="82" spans="1:91" s="49" customFormat="1" ht="13.5">
      <c r="A82" s="173"/>
      <c r="B82" s="51"/>
      <c r="AA82" s="173"/>
      <c r="AB82" s="173"/>
      <c r="AC82" s="173"/>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X82" s="51"/>
      <c r="BY82" s="51"/>
      <c r="BZ82" s="51"/>
      <c r="CI82" s="93">
        <v>1</v>
      </c>
      <c r="CJ82" s="93" t="s">
        <v>84</v>
      </c>
      <c r="CK82" s="93" t="s">
        <v>84</v>
      </c>
      <c r="CL82" s="93" t="s">
        <v>316</v>
      </c>
      <c r="CM82" s="93">
        <v>177</v>
      </c>
    </row>
    <row r="83" spans="1:91" s="49" customFormat="1" ht="13.5">
      <c r="A83" s="173"/>
      <c r="B83" s="51"/>
      <c r="AA83" s="173"/>
      <c r="AB83" s="173"/>
      <c r="AC83" s="173"/>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X83" s="51"/>
      <c r="BY83" s="51"/>
      <c r="BZ83" s="51"/>
      <c r="CI83" s="93">
        <v>1</v>
      </c>
      <c r="CJ83" s="93" t="s">
        <v>84</v>
      </c>
      <c r="CK83" s="93" t="s">
        <v>84</v>
      </c>
      <c r="CL83" s="93" t="s">
        <v>317</v>
      </c>
      <c r="CM83" s="93">
        <v>178</v>
      </c>
    </row>
    <row r="84" spans="1:91" s="49" customFormat="1" ht="13.5">
      <c r="A84" s="173"/>
      <c r="B84" s="51"/>
      <c r="AA84" s="173"/>
      <c r="AB84" s="173"/>
      <c r="AC84" s="173"/>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X84" s="51"/>
      <c r="BY84" s="51"/>
      <c r="BZ84" s="51"/>
      <c r="CI84" s="93">
        <v>1</v>
      </c>
      <c r="CJ84" s="93" t="s">
        <v>84</v>
      </c>
      <c r="CK84" s="93" t="s">
        <v>84</v>
      </c>
      <c r="CL84" s="93" t="s">
        <v>318</v>
      </c>
      <c r="CM84" s="93">
        <v>179</v>
      </c>
    </row>
    <row r="85" spans="1:91" s="49" customFormat="1" ht="13.5">
      <c r="A85" s="173"/>
      <c r="B85" s="51"/>
      <c r="AA85" s="173"/>
      <c r="AB85" s="173"/>
      <c r="AC85" s="173"/>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X85" s="51"/>
      <c r="BY85" s="51"/>
      <c r="BZ85" s="51"/>
      <c r="CI85" s="93">
        <v>1</v>
      </c>
      <c r="CJ85" s="93" t="s">
        <v>84</v>
      </c>
      <c r="CK85" s="93" t="s">
        <v>84</v>
      </c>
      <c r="CL85" s="93" t="s">
        <v>319</v>
      </c>
      <c r="CM85" s="93">
        <v>180</v>
      </c>
    </row>
    <row r="86" spans="1:91" s="49" customFormat="1" ht="13.5">
      <c r="A86" s="173"/>
      <c r="B86" s="51"/>
      <c r="AA86" s="173"/>
      <c r="AB86" s="173"/>
      <c r="AC86" s="173"/>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X86" s="51"/>
      <c r="BY86" s="51"/>
      <c r="BZ86" s="51"/>
      <c r="CI86" s="93">
        <v>1</v>
      </c>
      <c r="CJ86" s="93" t="s">
        <v>84</v>
      </c>
      <c r="CK86" s="93" t="s">
        <v>84</v>
      </c>
      <c r="CL86" s="93" t="s">
        <v>320</v>
      </c>
      <c r="CM86" s="93">
        <v>181</v>
      </c>
    </row>
    <row r="87" spans="1:91" s="49" customFormat="1" ht="13.5">
      <c r="A87" s="173"/>
      <c r="B87" s="51"/>
      <c r="AA87" s="173"/>
      <c r="AB87" s="173"/>
      <c r="AC87" s="173"/>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X87" s="51"/>
      <c r="BY87" s="51"/>
      <c r="BZ87" s="51"/>
      <c r="CI87" s="93">
        <v>1</v>
      </c>
      <c r="CJ87" s="93" t="s">
        <v>84</v>
      </c>
      <c r="CK87" s="93" t="s">
        <v>84</v>
      </c>
      <c r="CL87" s="93" t="s">
        <v>321</v>
      </c>
      <c r="CM87" s="93">
        <v>182</v>
      </c>
    </row>
    <row r="88" spans="1:91" s="49" customFormat="1" ht="13.5">
      <c r="A88" s="173"/>
      <c r="B88" s="51"/>
      <c r="AA88" s="173"/>
      <c r="AB88" s="173"/>
      <c r="AC88" s="173"/>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X88" s="51"/>
      <c r="BY88" s="51"/>
      <c r="BZ88" s="51"/>
      <c r="CI88" s="93">
        <v>1</v>
      </c>
      <c r="CJ88" s="93" t="s">
        <v>84</v>
      </c>
      <c r="CK88" s="93" t="s">
        <v>84</v>
      </c>
      <c r="CL88" s="93" t="s">
        <v>322</v>
      </c>
      <c r="CM88" s="93">
        <v>183</v>
      </c>
    </row>
    <row r="89" spans="1:91" s="49" customFormat="1" ht="13.5">
      <c r="A89" s="173"/>
      <c r="B89" s="51"/>
      <c r="AA89" s="173"/>
      <c r="AB89" s="173"/>
      <c r="AC89" s="173"/>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X89" s="51"/>
      <c r="BY89" s="51"/>
      <c r="BZ89" s="51"/>
      <c r="CI89" s="93">
        <v>1</v>
      </c>
      <c r="CJ89" s="93" t="s">
        <v>84</v>
      </c>
      <c r="CK89" s="93" t="s">
        <v>84</v>
      </c>
      <c r="CL89" s="93" t="s">
        <v>323</v>
      </c>
      <c r="CM89" s="93">
        <v>184</v>
      </c>
    </row>
    <row r="90" spans="1:91" s="49" customFormat="1" ht="13.5">
      <c r="A90" s="173"/>
      <c r="B90" s="51"/>
      <c r="AA90" s="173"/>
      <c r="AB90" s="173"/>
      <c r="AC90" s="173"/>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X90" s="51"/>
      <c r="BY90" s="51"/>
      <c r="BZ90" s="51"/>
      <c r="CI90" s="93">
        <v>1</v>
      </c>
      <c r="CJ90" s="93" t="s">
        <v>84</v>
      </c>
      <c r="CK90" s="93" t="s">
        <v>84</v>
      </c>
      <c r="CL90" s="93" t="s">
        <v>324</v>
      </c>
      <c r="CM90" s="93">
        <v>185</v>
      </c>
    </row>
    <row r="91" spans="1:91" s="49" customFormat="1" ht="13.5">
      <c r="A91" s="173"/>
      <c r="B91" s="51"/>
      <c r="AA91" s="173"/>
      <c r="AB91" s="173"/>
      <c r="AC91" s="173"/>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X91" s="51"/>
      <c r="BY91" s="51"/>
      <c r="BZ91" s="51"/>
      <c r="CI91" s="93">
        <v>1</v>
      </c>
      <c r="CJ91" s="93" t="s">
        <v>84</v>
      </c>
      <c r="CK91" s="93" t="s">
        <v>84</v>
      </c>
      <c r="CL91" s="93" t="s">
        <v>325</v>
      </c>
      <c r="CM91" s="93">
        <v>186</v>
      </c>
    </row>
    <row r="92" spans="1:91" s="49" customFormat="1" ht="13.5">
      <c r="A92" s="173"/>
      <c r="B92" s="51"/>
      <c r="AA92" s="173"/>
      <c r="AB92" s="173"/>
      <c r="AC92" s="173"/>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X92" s="51"/>
      <c r="BY92" s="51"/>
      <c r="BZ92" s="51"/>
      <c r="CI92" s="93">
        <v>1</v>
      </c>
      <c r="CJ92" s="93" t="s">
        <v>84</v>
      </c>
      <c r="CK92" s="93" t="s">
        <v>84</v>
      </c>
      <c r="CL92" s="93" t="s">
        <v>326</v>
      </c>
      <c r="CM92" s="93">
        <v>187</v>
      </c>
    </row>
    <row r="93" spans="1:91" s="49" customFormat="1" ht="13.5">
      <c r="A93" s="173"/>
      <c r="B93" s="51"/>
      <c r="AA93" s="173"/>
      <c r="AB93" s="173"/>
      <c r="AC93" s="173"/>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X93" s="51"/>
      <c r="BY93" s="51"/>
      <c r="BZ93" s="51"/>
      <c r="CI93" s="93">
        <v>1</v>
      </c>
      <c r="CJ93" s="93" t="s">
        <v>84</v>
      </c>
      <c r="CK93" s="93" t="s">
        <v>84</v>
      </c>
      <c r="CL93" s="93" t="s">
        <v>327</v>
      </c>
      <c r="CM93" s="93">
        <v>188</v>
      </c>
    </row>
    <row r="94" spans="1:91" s="49" customFormat="1" ht="13.5">
      <c r="A94" s="173"/>
      <c r="B94" s="51"/>
      <c r="AA94" s="173"/>
      <c r="AB94" s="173"/>
      <c r="AC94" s="173"/>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X94" s="51"/>
      <c r="BY94" s="51"/>
      <c r="BZ94" s="51"/>
      <c r="CI94" s="93">
        <v>1</v>
      </c>
      <c r="CJ94" s="93" t="s">
        <v>84</v>
      </c>
      <c r="CK94" s="93" t="s">
        <v>84</v>
      </c>
      <c r="CL94" s="93" t="s">
        <v>328</v>
      </c>
      <c r="CM94" s="93">
        <v>189</v>
      </c>
    </row>
    <row r="95" spans="1:91" s="49" customFormat="1" ht="13.5">
      <c r="A95" s="173"/>
      <c r="B95" s="51"/>
      <c r="AA95" s="173"/>
      <c r="AB95" s="173"/>
      <c r="AC95" s="173"/>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X95" s="51"/>
      <c r="BY95" s="51"/>
      <c r="BZ95" s="51"/>
      <c r="CI95" s="93">
        <v>1</v>
      </c>
      <c r="CJ95" s="93" t="s">
        <v>84</v>
      </c>
      <c r="CK95" s="93" t="s">
        <v>84</v>
      </c>
      <c r="CL95" s="93" t="s">
        <v>329</v>
      </c>
      <c r="CM95" s="93">
        <v>190</v>
      </c>
    </row>
    <row r="96" spans="1:91" s="49" customFormat="1" ht="13.5">
      <c r="A96" s="173"/>
      <c r="B96" s="51"/>
      <c r="AA96" s="173"/>
      <c r="AB96" s="173"/>
      <c r="AC96" s="173"/>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X96" s="51"/>
      <c r="BY96" s="51"/>
      <c r="BZ96" s="51"/>
      <c r="CI96" s="93">
        <v>1</v>
      </c>
      <c r="CJ96" s="93" t="s">
        <v>84</v>
      </c>
      <c r="CK96" s="93" t="s">
        <v>84</v>
      </c>
      <c r="CL96" s="93" t="s">
        <v>330</v>
      </c>
      <c r="CM96" s="93">
        <v>191</v>
      </c>
    </row>
    <row r="97" spans="1:91" s="49" customFormat="1" ht="13.5">
      <c r="A97" s="173"/>
      <c r="B97" s="51"/>
      <c r="AA97" s="173"/>
      <c r="AB97" s="173"/>
      <c r="AC97" s="173"/>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X97" s="51"/>
      <c r="BY97" s="51"/>
      <c r="BZ97" s="51"/>
      <c r="CI97" s="93">
        <v>1</v>
      </c>
      <c r="CJ97" s="93" t="s">
        <v>84</v>
      </c>
      <c r="CK97" s="93" t="s">
        <v>84</v>
      </c>
      <c r="CL97" s="93" t="s">
        <v>331</v>
      </c>
      <c r="CM97" s="93">
        <v>192</v>
      </c>
    </row>
    <row r="98" spans="1:91" s="49" customFormat="1" ht="13.5">
      <c r="A98" s="173"/>
      <c r="B98" s="51"/>
      <c r="AA98" s="173"/>
      <c r="AB98" s="173"/>
      <c r="AC98" s="173"/>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X98" s="51"/>
      <c r="BY98" s="51"/>
      <c r="BZ98" s="51"/>
      <c r="CI98" s="93">
        <v>1</v>
      </c>
      <c r="CJ98" s="93" t="s">
        <v>84</v>
      </c>
      <c r="CK98" s="93" t="s">
        <v>84</v>
      </c>
      <c r="CL98" s="93" t="s">
        <v>332</v>
      </c>
      <c r="CM98" s="93">
        <v>193</v>
      </c>
    </row>
    <row r="99" spans="1:91" s="49" customFormat="1" ht="13.5">
      <c r="A99" s="173"/>
      <c r="B99" s="51"/>
      <c r="AA99" s="173"/>
      <c r="AB99" s="173"/>
      <c r="AC99" s="173"/>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X99" s="51"/>
      <c r="BY99" s="51"/>
      <c r="BZ99" s="51"/>
      <c r="CI99" s="93">
        <v>1</v>
      </c>
      <c r="CJ99" s="93" t="s">
        <v>84</v>
      </c>
      <c r="CK99" s="93" t="s">
        <v>84</v>
      </c>
      <c r="CL99" s="93" t="s">
        <v>333</v>
      </c>
      <c r="CM99" s="93">
        <v>194</v>
      </c>
    </row>
    <row r="100" spans="1:91" s="49" customFormat="1" ht="13.5">
      <c r="A100" s="173"/>
      <c r="B100" s="51"/>
      <c r="AA100" s="173"/>
      <c r="AB100" s="173"/>
      <c r="AC100" s="173"/>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X100" s="51"/>
      <c r="BY100" s="51"/>
      <c r="BZ100" s="51"/>
      <c r="CI100" s="93">
        <v>1</v>
      </c>
      <c r="CJ100" s="93" t="s">
        <v>84</v>
      </c>
      <c r="CK100" s="93" t="s">
        <v>84</v>
      </c>
      <c r="CL100" s="93" t="s">
        <v>334</v>
      </c>
      <c r="CM100" s="93">
        <v>195</v>
      </c>
    </row>
    <row r="101" spans="1:91" s="49" customFormat="1" ht="13.5">
      <c r="A101" s="173"/>
      <c r="B101" s="51"/>
      <c r="AA101" s="173"/>
      <c r="AB101" s="173"/>
      <c r="AC101" s="173"/>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X101" s="51"/>
      <c r="BY101" s="51"/>
      <c r="BZ101" s="51"/>
      <c r="CI101" s="93">
        <v>1</v>
      </c>
      <c r="CJ101" s="93" t="s">
        <v>84</v>
      </c>
      <c r="CK101" s="93" t="s">
        <v>84</v>
      </c>
      <c r="CL101" s="93" t="s">
        <v>335</v>
      </c>
      <c r="CM101" s="93">
        <v>196</v>
      </c>
    </row>
    <row r="102" spans="1:91" s="49" customFormat="1" ht="13.5">
      <c r="A102" s="173"/>
      <c r="B102" s="51"/>
      <c r="AA102" s="173"/>
      <c r="AB102" s="173"/>
      <c r="AC102" s="173"/>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X102" s="51"/>
      <c r="BY102" s="51"/>
      <c r="BZ102" s="51"/>
      <c r="CI102" s="93">
        <v>1</v>
      </c>
      <c r="CJ102" s="93" t="s">
        <v>84</v>
      </c>
      <c r="CK102" s="93" t="s">
        <v>84</v>
      </c>
      <c r="CL102" s="93" t="s">
        <v>336</v>
      </c>
      <c r="CM102" s="93">
        <v>197</v>
      </c>
    </row>
    <row r="103" spans="1:91" s="49" customFormat="1" ht="13.5">
      <c r="A103" s="173"/>
      <c r="B103" s="51"/>
      <c r="AA103" s="173"/>
      <c r="AB103" s="173"/>
      <c r="AC103" s="173"/>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5"/>
      <c r="BR103" s="175"/>
      <c r="BS103" s="175"/>
      <c r="BT103" s="175"/>
      <c r="BU103" s="175"/>
      <c r="BV103" s="175"/>
      <c r="BX103" s="51"/>
      <c r="BY103" s="51"/>
      <c r="BZ103" s="51"/>
      <c r="CI103" s="93">
        <v>1</v>
      </c>
      <c r="CJ103" s="93" t="s">
        <v>84</v>
      </c>
      <c r="CK103" s="93" t="s">
        <v>84</v>
      </c>
      <c r="CL103" s="93" t="s">
        <v>337</v>
      </c>
      <c r="CM103" s="93">
        <v>198</v>
      </c>
    </row>
    <row r="104" spans="1:91" s="49" customFormat="1" ht="13.5">
      <c r="A104" s="173"/>
      <c r="B104" s="51"/>
      <c r="AA104" s="173"/>
      <c r="AB104" s="173"/>
      <c r="AC104" s="173"/>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X104" s="51"/>
      <c r="BY104" s="51"/>
      <c r="BZ104" s="51"/>
      <c r="CI104" s="93">
        <v>1</v>
      </c>
      <c r="CJ104" s="93" t="s">
        <v>84</v>
      </c>
      <c r="CK104" s="93" t="s">
        <v>84</v>
      </c>
      <c r="CL104" s="93" t="s">
        <v>338</v>
      </c>
      <c r="CM104" s="93">
        <v>199</v>
      </c>
    </row>
    <row r="105" spans="1:91" s="49" customFormat="1" ht="13.5">
      <c r="A105" s="173"/>
      <c r="B105" s="51"/>
      <c r="AA105" s="173"/>
      <c r="AB105" s="173"/>
      <c r="AC105" s="173"/>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X105" s="51"/>
      <c r="BY105" s="51"/>
      <c r="BZ105" s="51"/>
      <c r="CI105" s="93">
        <v>1</v>
      </c>
      <c r="CJ105" s="93" t="s">
        <v>84</v>
      </c>
      <c r="CK105" s="93" t="s">
        <v>84</v>
      </c>
      <c r="CL105" s="93" t="s">
        <v>339</v>
      </c>
      <c r="CM105" s="93">
        <v>200</v>
      </c>
    </row>
    <row r="106" spans="1:91" s="49" customFormat="1" ht="13.5">
      <c r="A106" s="173"/>
      <c r="B106" s="51"/>
      <c r="AA106" s="173"/>
      <c r="AB106" s="173"/>
      <c r="AC106" s="173"/>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X106" s="51"/>
      <c r="BY106" s="51"/>
      <c r="BZ106" s="51"/>
      <c r="CI106" s="93">
        <v>1</v>
      </c>
      <c r="CJ106" s="93" t="s">
        <v>84</v>
      </c>
      <c r="CK106" s="93" t="s">
        <v>84</v>
      </c>
      <c r="CL106" s="93" t="s">
        <v>340</v>
      </c>
      <c r="CM106" s="93">
        <v>201</v>
      </c>
    </row>
    <row r="107" spans="1:91" s="49" customFormat="1" ht="13.5">
      <c r="A107" s="173"/>
      <c r="B107" s="51"/>
      <c r="AA107" s="173"/>
      <c r="AB107" s="173"/>
      <c r="AC107" s="173"/>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X107" s="51"/>
      <c r="BY107" s="51"/>
      <c r="BZ107" s="51"/>
      <c r="CI107" s="93">
        <v>1</v>
      </c>
      <c r="CJ107" s="93" t="s">
        <v>84</v>
      </c>
      <c r="CK107" s="93" t="s">
        <v>84</v>
      </c>
      <c r="CL107" s="93" t="s">
        <v>341</v>
      </c>
      <c r="CM107" s="93">
        <v>202</v>
      </c>
    </row>
    <row r="108" spans="1:91" s="49" customFormat="1" ht="13.5">
      <c r="A108" s="173"/>
      <c r="B108" s="51"/>
      <c r="AA108" s="173"/>
      <c r="AB108" s="173"/>
      <c r="AC108" s="173"/>
      <c r="AD108" s="175"/>
      <c r="AE108" s="175"/>
      <c r="AF108" s="175"/>
      <c r="AG108" s="175"/>
      <c r="AH108" s="175"/>
      <c r="AI108" s="175"/>
      <c r="AJ108" s="175"/>
      <c r="AK108" s="175"/>
      <c r="AL108" s="175"/>
      <c r="AM108" s="175"/>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X108" s="51"/>
      <c r="BY108" s="51"/>
      <c r="BZ108" s="51"/>
      <c r="CI108" s="93">
        <v>1</v>
      </c>
      <c r="CJ108" s="93" t="s">
        <v>84</v>
      </c>
      <c r="CK108" s="93" t="s">
        <v>84</v>
      </c>
      <c r="CL108" s="93" t="s">
        <v>342</v>
      </c>
      <c r="CM108" s="93">
        <v>203</v>
      </c>
    </row>
    <row r="109" spans="1:91" s="49" customFormat="1" ht="13.5">
      <c r="A109" s="173"/>
      <c r="B109" s="51"/>
      <c r="AA109" s="173"/>
      <c r="AB109" s="173"/>
      <c r="AC109" s="173"/>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X109" s="51"/>
      <c r="BY109" s="51"/>
      <c r="BZ109" s="51"/>
      <c r="CI109" s="93">
        <v>1</v>
      </c>
      <c r="CJ109" s="93" t="s">
        <v>84</v>
      </c>
      <c r="CK109" s="93" t="s">
        <v>84</v>
      </c>
      <c r="CL109" s="93" t="s">
        <v>343</v>
      </c>
      <c r="CM109" s="93">
        <v>204</v>
      </c>
    </row>
    <row r="110" spans="1:91" s="49" customFormat="1" ht="13.5">
      <c r="A110" s="173"/>
      <c r="B110" s="51"/>
      <c r="AA110" s="173"/>
      <c r="AB110" s="173"/>
      <c r="AC110" s="173"/>
      <c r="AD110" s="175"/>
      <c r="AE110" s="175"/>
      <c r="AF110" s="175"/>
      <c r="AG110" s="175"/>
      <c r="AH110" s="175"/>
      <c r="AI110" s="175"/>
      <c r="AJ110" s="175"/>
      <c r="AK110" s="175"/>
      <c r="AL110" s="175"/>
      <c r="AM110" s="175"/>
      <c r="AN110" s="175"/>
      <c r="AO110" s="175"/>
      <c r="AP110" s="175"/>
      <c r="AQ110" s="175"/>
      <c r="AR110" s="175"/>
      <c r="AS110" s="175"/>
      <c r="AT110" s="175"/>
      <c r="AU110" s="175"/>
      <c r="AV110" s="175"/>
      <c r="AW110" s="175"/>
      <c r="AX110" s="175"/>
      <c r="AY110" s="175"/>
      <c r="AZ110" s="175"/>
      <c r="BA110" s="175"/>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X110" s="51"/>
      <c r="BY110" s="51"/>
      <c r="BZ110" s="51"/>
      <c r="CI110" s="93">
        <v>1</v>
      </c>
      <c r="CJ110" s="93" t="s">
        <v>84</v>
      </c>
      <c r="CK110" s="93" t="s">
        <v>84</v>
      </c>
      <c r="CL110" s="93" t="s">
        <v>344</v>
      </c>
      <c r="CM110" s="93">
        <v>205</v>
      </c>
    </row>
    <row r="111" spans="1:91" s="49" customFormat="1" ht="13.5">
      <c r="A111" s="173"/>
      <c r="B111" s="51"/>
      <c r="AA111" s="173"/>
      <c r="AB111" s="173"/>
      <c r="AC111" s="173"/>
      <c r="AD111" s="175"/>
      <c r="AE111" s="175"/>
      <c r="AF111" s="175"/>
      <c r="AG111" s="175"/>
      <c r="AH111" s="175"/>
      <c r="AI111" s="175"/>
      <c r="AJ111" s="175"/>
      <c r="AK111" s="175"/>
      <c r="AL111" s="175"/>
      <c r="AM111" s="175"/>
      <c r="AN111" s="175"/>
      <c r="AO111" s="175"/>
      <c r="AP111" s="175"/>
      <c r="AQ111" s="175"/>
      <c r="AR111" s="175"/>
      <c r="AS111" s="175"/>
      <c r="AT111" s="175"/>
      <c r="AU111" s="175"/>
      <c r="AV111" s="175"/>
      <c r="AW111" s="175"/>
      <c r="AX111" s="175"/>
      <c r="AY111" s="175"/>
      <c r="AZ111" s="175"/>
      <c r="BA111" s="175"/>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X111" s="51"/>
      <c r="BY111" s="51"/>
      <c r="BZ111" s="51"/>
      <c r="CI111" s="93">
        <v>1</v>
      </c>
      <c r="CJ111" s="93" t="s">
        <v>84</v>
      </c>
      <c r="CK111" s="93" t="s">
        <v>84</v>
      </c>
      <c r="CL111" s="93" t="s">
        <v>345</v>
      </c>
      <c r="CM111" s="93">
        <v>206</v>
      </c>
    </row>
    <row r="112" spans="1:91" s="49" customFormat="1" ht="13.5">
      <c r="A112" s="173"/>
      <c r="B112" s="51"/>
      <c r="AA112" s="173"/>
      <c r="AB112" s="173"/>
      <c r="AC112" s="173"/>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X112" s="51"/>
      <c r="BY112" s="51"/>
      <c r="BZ112" s="51"/>
      <c r="CI112" s="93">
        <v>1</v>
      </c>
      <c r="CJ112" s="93" t="s">
        <v>84</v>
      </c>
      <c r="CK112" s="93" t="s">
        <v>84</v>
      </c>
      <c r="CL112" s="93" t="s">
        <v>346</v>
      </c>
      <c r="CM112" s="93">
        <v>207</v>
      </c>
    </row>
    <row r="113" spans="1:91" s="49" customFormat="1" ht="13.5">
      <c r="A113" s="173"/>
      <c r="B113" s="51"/>
      <c r="AA113" s="173"/>
      <c r="AB113" s="173"/>
      <c r="AC113" s="173"/>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X113" s="51"/>
      <c r="BY113" s="51"/>
      <c r="BZ113" s="51"/>
      <c r="CI113" s="93">
        <v>1</v>
      </c>
      <c r="CJ113" s="93" t="s">
        <v>84</v>
      </c>
      <c r="CK113" s="93" t="s">
        <v>84</v>
      </c>
      <c r="CL113" s="93" t="s">
        <v>347</v>
      </c>
      <c r="CM113" s="93">
        <v>208</v>
      </c>
    </row>
    <row r="114" spans="1:91" s="49" customFormat="1" ht="13.5">
      <c r="A114" s="173"/>
      <c r="B114" s="51"/>
      <c r="AA114" s="173"/>
      <c r="AB114" s="173"/>
      <c r="AC114" s="173"/>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X114" s="51"/>
      <c r="BY114" s="51"/>
      <c r="BZ114" s="51"/>
      <c r="CI114" s="93">
        <v>1</v>
      </c>
      <c r="CJ114" s="93" t="s">
        <v>84</v>
      </c>
      <c r="CK114" s="93" t="s">
        <v>84</v>
      </c>
      <c r="CL114" s="93" t="s">
        <v>348</v>
      </c>
      <c r="CM114" s="93">
        <v>209</v>
      </c>
    </row>
    <row r="115" spans="1:91" s="49" customFormat="1" ht="13.5">
      <c r="A115" s="173"/>
      <c r="B115" s="51"/>
      <c r="AA115" s="173"/>
      <c r="AB115" s="173"/>
      <c r="AC115" s="173"/>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X115" s="51"/>
      <c r="BY115" s="51"/>
      <c r="BZ115" s="51"/>
      <c r="CI115" s="93">
        <v>1</v>
      </c>
      <c r="CJ115" s="93" t="s">
        <v>84</v>
      </c>
      <c r="CK115" s="93" t="s">
        <v>84</v>
      </c>
      <c r="CL115" s="93" t="s">
        <v>349</v>
      </c>
      <c r="CM115" s="93">
        <v>210</v>
      </c>
    </row>
    <row r="116" spans="1:91" s="49" customFormat="1" ht="13.5">
      <c r="A116" s="173"/>
      <c r="B116" s="51"/>
      <c r="AA116" s="173"/>
      <c r="AB116" s="173"/>
      <c r="AC116" s="173"/>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X116" s="51"/>
      <c r="BY116" s="51"/>
      <c r="BZ116" s="51"/>
      <c r="CI116" s="93">
        <v>1</v>
      </c>
      <c r="CJ116" s="93" t="s">
        <v>84</v>
      </c>
      <c r="CK116" s="93" t="s">
        <v>84</v>
      </c>
      <c r="CL116" s="93" t="s">
        <v>1002</v>
      </c>
      <c r="CM116" s="93">
        <v>211</v>
      </c>
    </row>
    <row r="117" spans="1:91" s="49" customFormat="1" ht="13.5">
      <c r="A117" s="173"/>
      <c r="B117" s="51"/>
      <c r="AA117" s="173"/>
      <c r="AB117" s="173"/>
      <c r="AC117" s="173"/>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X117" s="51"/>
      <c r="BY117" s="51"/>
      <c r="BZ117" s="51"/>
      <c r="CI117" s="93">
        <v>1</v>
      </c>
      <c r="CJ117" s="93" t="s">
        <v>84</v>
      </c>
      <c r="CK117" s="93" t="s">
        <v>84</v>
      </c>
      <c r="CL117" s="93" t="s">
        <v>1003</v>
      </c>
      <c r="CM117" s="93">
        <v>212</v>
      </c>
    </row>
    <row r="118" spans="1:91" s="49" customFormat="1" ht="13.5">
      <c r="A118" s="173"/>
      <c r="B118" s="51"/>
      <c r="AA118" s="173"/>
      <c r="AB118" s="173"/>
      <c r="AC118" s="173"/>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5"/>
      <c r="BO118" s="175"/>
      <c r="BP118" s="175"/>
      <c r="BQ118" s="175"/>
      <c r="BR118" s="175"/>
      <c r="BS118" s="175"/>
      <c r="BT118" s="175"/>
      <c r="BU118" s="175"/>
      <c r="BV118" s="175"/>
      <c r="BX118" s="51"/>
      <c r="BY118" s="51"/>
      <c r="BZ118" s="51"/>
      <c r="CI118" s="93">
        <v>1</v>
      </c>
      <c r="CJ118" s="93" t="s">
        <v>84</v>
      </c>
      <c r="CK118" s="93" t="s">
        <v>84</v>
      </c>
      <c r="CL118" s="93" t="s">
        <v>1004</v>
      </c>
      <c r="CM118" s="93">
        <v>213</v>
      </c>
    </row>
    <row r="119" spans="1:91" s="49" customFormat="1" ht="13.5">
      <c r="A119" s="173"/>
      <c r="B119" s="51"/>
      <c r="AA119" s="173"/>
      <c r="AB119" s="173"/>
      <c r="AC119" s="173"/>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X119" s="51"/>
      <c r="BY119" s="51"/>
      <c r="BZ119" s="51"/>
      <c r="CI119" s="93">
        <v>1</v>
      </c>
      <c r="CJ119" s="93" t="s">
        <v>84</v>
      </c>
      <c r="CK119" s="93" t="s">
        <v>84</v>
      </c>
      <c r="CL119" s="93" t="s">
        <v>1005</v>
      </c>
      <c r="CM119" s="93">
        <v>214</v>
      </c>
    </row>
    <row r="120" spans="1:91" s="49" customFormat="1" ht="13.5">
      <c r="A120" s="173"/>
      <c r="B120" s="51"/>
      <c r="AA120" s="173"/>
      <c r="AB120" s="173"/>
      <c r="AC120" s="173"/>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5"/>
      <c r="BI120" s="175"/>
      <c r="BJ120" s="175"/>
      <c r="BK120" s="175"/>
      <c r="BL120" s="175"/>
      <c r="BM120" s="175"/>
      <c r="BN120" s="175"/>
      <c r="BO120" s="175"/>
      <c r="BP120" s="175"/>
      <c r="BQ120" s="175"/>
      <c r="BR120" s="175"/>
      <c r="BS120" s="175"/>
      <c r="BT120" s="175"/>
      <c r="BU120" s="175"/>
      <c r="BV120" s="175"/>
      <c r="BX120" s="51"/>
      <c r="BY120" s="51"/>
      <c r="BZ120" s="51"/>
      <c r="CI120" s="93">
        <v>1</v>
      </c>
      <c r="CJ120" s="93" t="s">
        <v>84</v>
      </c>
      <c r="CK120" s="93" t="s">
        <v>84</v>
      </c>
      <c r="CL120" s="93" t="s">
        <v>1006</v>
      </c>
      <c r="CM120" s="93">
        <v>215</v>
      </c>
    </row>
    <row r="121" spans="1:91" s="49" customFormat="1" ht="13.5">
      <c r="A121" s="173"/>
      <c r="B121" s="51"/>
      <c r="AA121" s="173"/>
      <c r="AB121" s="173"/>
      <c r="AC121" s="173"/>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175"/>
      <c r="BI121" s="175"/>
      <c r="BJ121" s="175"/>
      <c r="BK121" s="175"/>
      <c r="BL121" s="175"/>
      <c r="BM121" s="175"/>
      <c r="BN121" s="175"/>
      <c r="BO121" s="175"/>
      <c r="BP121" s="175"/>
      <c r="BQ121" s="175"/>
      <c r="BR121" s="175"/>
      <c r="BS121" s="175"/>
      <c r="BT121" s="175"/>
      <c r="BU121" s="175"/>
      <c r="BV121" s="175"/>
      <c r="BX121" s="51"/>
      <c r="BY121" s="51"/>
      <c r="BZ121" s="51"/>
      <c r="CI121" s="93">
        <v>1</v>
      </c>
      <c r="CJ121" s="93" t="s">
        <v>84</v>
      </c>
      <c r="CK121" s="93" t="s">
        <v>84</v>
      </c>
      <c r="CL121" s="93" t="s">
        <v>1007</v>
      </c>
      <c r="CM121" s="93">
        <v>216</v>
      </c>
    </row>
    <row r="122" spans="1:91" s="49" customFormat="1" ht="13.5">
      <c r="A122" s="173"/>
      <c r="B122" s="51"/>
      <c r="AA122" s="173"/>
      <c r="AB122" s="173"/>
      <c r="AC122" s="173"/>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175"/>
      <c r="BI122" s="175"/>
      <c r="BJ122" s="175"/>
      <c r="BK122" s="175"/>
      <c r="BL122" s="175"/>
      <c r="BM122" s="175"/>
      <c r="BN122" s="175"/>
      <c r="BO122" s="175"/>
      <c r="BP122" s="175"/>
      <c r="BQ122" s="175"/>
      <c r="BR122" s="175"/>
      <c r="BS122" s="175"/>
      <c r="BT122" s="175"/>
      <c r="BU122" s="175"/>
      <c r="BV122" s="175"/>
      <c r="BX122" s="51"/>
      <c r="BY122" s="51"/>
      <c r="BZ122" s="51"/>
      <c r="CI122" s="93">
        <v>1</v>
      </c>
      <c r="CJ122" s="93" t="s">
        <v>84</v>
      </c>
      <c r="CK122" s="93" t="s">
        <v>84</v>
      </c>
      <c r="CL122" s="93" t="s">
        <v>1008</v>
      </c>
      <c r="CM122" s="93">
        <v>217</v>
      </c>
    </row>
    <row r="123" spans="1:91" s="49" customFormat="1" ht="13.5">
      <c r="A123" s="173"/>
      <c r="B123" s="51"/>
      <c r="AA123" s="173"/>
      <c r="AB123" s="173"/>
      <c r="AC123" s="173"/>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X123" s="51"/>
      <c r="BY123" s="51"/>
      <c r="BZ123" s="51"/>
      <c r="CI123" s="93"/>
      <c r="CJ123" s="93"/>
      <c r="CK123" s="93"/>
      <c r="CL123" s="93"/>
      <c r="CM123" s="93"/>
    </row>
    <row r="124" spans="1:91" s="49" customFormat="1" ht="13.5">
      <c r="A124" s="173"/>
      <c r="B124" s="51"/>
      <c r="AA124" s="173"/>
      <c r="AB124" s="173"/>
      <c r="AC124" s="173"/>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c r="BC124" s="175"/>
      <c r="BD124" s="175"/>
      <c r="BE124" s="175"/>
      <c r="BF124" s="175"/>
      <c r="BG124" s="175"/>
      <c r="BH124" s="175"/>
      <c r="BI124" s="175"/>
      <c r="BJ124" s="175"/>
      <c r="BK124" s="175"/>
      <c r="BL124" s="175"/>
      <c r="BM124" s="175"/>
      <c r="BN124" s="175"/>
      <c r="BO124" s="175"/>
      <c r="BP124" s="175"/>
      <c r="BQ124" s="175"/>
      <c r="BR124" s="175"/>
      <c r="BS124" s="175"/>
      <c r="BT124" s="175"/>
      <c r="BU124" s="175"/>
      <c r="BV124" s="175"/>
      <c r="BX124" s="51"/>
      <c r="BY124" s="51"/>
      <c r="BZ124" s="51"/>
      <c r="CI124" s="93">
        <v>2</v>
      </c>
      <c r="CJ124" s="93" t="s">
        <v>87</v>
      </c>
      <c r="CK124" s="93" t="s">
        <v>350</v>
      </c>
      <c r="CL124" s="93" t="s">
        <v>351</v>
      </c>
      <c r="CM124" s="93">
        <v>218</v>
      </c>
    </row>
    <row r="125" spans="1:91" s="49" customFormat="1" ht="13.5">
      <c r="A125" s="173"/>
      <c r="B125" s="51"/>
      <c r="AA125" s="173"/>
      <c r="AB125" s="173"/>
      <c r="AC125" s="173"/>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X125" s="51"/>
      <c r="BY125" s="51"/>
      <c r="BZ125" s="51"/>
      <c r="CI125" s="93">
        <v>2</v>
      </c>
      <c r="CJ125" s="93" t="s">
        <v>87</v>
      </c>
      <c r="CK125" s="93" t="s">
        <v>350</v>
      </c>
      <c r="CL125" s="93" t="s">
        <v>352</v>
      </c>
      <c r="CM125" s="93">
        <v>219</v>
      </c>
    </row>
    <row r="126" spans="1:91" s="49" customFormat="1" ht="13.5">
      <c r="A126" s="173"/>
      <c r="B126" s="51"/>
      <c r="AA126" s="173"/>
      <c r="AB126" s="173"/>
      <c r="AC126" s="173"/>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5"/>
      <c r="BQ126" s="175"/>
      <c r="BR126" s="175"/>
      <c r="BS126" s="175"/>
      <c r="BT126" s="175"/>
      <c r="BU126" s="175"/>
      <c r="BV126" s="175"/>
      <c r="BX126" s="51"/>
      <c r="BY126" s="51"/>
      <c r="BZ126" s="51"/>
      <c r="CI126" s="93">
        <v>2</v>
      </c>
      <c r="CJ126" s="93" t="s">
        <v>87</v>
      </c>
      <c r="CK126" s="93" t="s">
        <v>350</v>
      </c>
      <c r="CL126" s="93" t="s">
        <v>353</v>
      </c>
      <c r="CM126" s="93">
        <v>220</v>
      </c>
    </row>
    <row r="127" spans="1:91" s="49" customFormat="1" ht="13.5">
      <c r="A127" s="173"/>
      <c r="B127" s="51"/>
      <c r="AA127" s="173"/>
      <c r="AB127" s="173"/>
      <c r="AC127" s="173"/>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X127" s="51"/>
      <c r="BY127" s="51"/>
      <c r="BZ127" s="51"/>
      <c r="CI127" s="93">
        <v>2</v>
      </c>
      <c r="CJ127" s="93" t="s">
        <v>87</v>
      </c>
      <c r="CK127" s="93" t="s">
        <v>350</v>
      </c>
      <c r="CL127" s="93" t="s">
        <v>354</v>
      </c>
      <c r="CM127" s="93">
        <v>221</v>
      </c>
    </row>
    <row r="128" spans="1:91" s="49" customFormat="1" ht="13.5">
      <c r="A128" s="173"/>
      <c r="B128" s="51"/>
      <c r="AA128" s="173"/>
      <c r="AB128" s="173"/>
      <c r="AC128" s="173"/>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X128" s="51"/>
      <c r="BY128" s="51"/>
      <c r="BZ128" s="51"/>
      <c r="CI128" s="93">
        <v>2</v>
      </c>
      <c r="CJ128" s="93" t="s">
        <v>87</v>
      </c>
      <c r="CK128" s="93" t="s">
        <v>350</v>
      </c>
      <c r="CL128" s="93" t="s">
        <v>355</v>
      </c>
      <c r="CM128" s="93">
        <v>222</v>
      </c>
    </row>
    <row r="129" spans="1:91" s="49" customFormat="1" ht="13.5">
      <c r="A129" s="173"/>
      <c r="B129" s="51"/>
      <c r="AA129" s="173"/>
      <c r="AB129" s="173"/>
      <c r="AC129" s="173"/>
      <c r="AD129" s="175"/>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5"/>
      <c r="BA129" s="175"/>
      <c r="BB129" s="175"/>
      <c r="BC129" s="175"/>
      <c r="BD129" s="175"/>
      <c r="BE129" s="175"/>
      <c r="BF129" s="175"/>
      <c r="BG129" s="175"/>
      <c r="BH129" s="175"/>
      <c r="BI129" s="175"/>
      <c r="BJ129" s="175"/>
      <c r="BK129" s="175"/>
      <c r="BL129" s="175"/>
      <c r="BM129" s="175"/>
      <c r="BN129" s="175"/>
      <c r="BO129" s="175"/>
      <c r="BP129" s="175"/>
      <c r="BQ129" s="175"/>
      <c r="BR129" s="175"/>
      <c r="BS129" s="175"/>
      <c r="BT129" s="175"/>
      <c r="BU129" s="175"/>
      <c r="BV129" s="175"/>
      <c r="BX129" s="51"/>
      <c r="BY129" s="51"/>
      <c r="BZ129" s="51"/>
      <c r="CI129" s="93">
        <v>2</v>
      </c>
      <c r="CJ129" s="93" t="s">
        <v>87</v>
      </c>
      <c r="CK129" s="93" t="s">
        <v>350</v>
      </c>
      <c r="CL129" s="93" t="s">
        <v>356</v>
      </c>
      <c r="CM129" s="93">
        <v>223</v>
      </c>
    </row>
    <row r="130" spans="1:91" s="49" customFormat="1" ht="13.5">
      <c r="A130" s="173"/>
      <c r="B130" s="51"/>
      <c r="AA130" s="173"/>
      <c r="AB130" s="173"/>
      <c r="AC130" s="173"/>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5"/>
      <c r="BM130" s="175"/>
      <c r="BN130" s="175"/>
      <c r="BO130" s="175"/>
      <c r="BP130" s="175"/>
      <c r="BQ130" s="175"/>
      <c r="BR130" s="175"/>
      <c r="BS130" s="175"/>
      <c r="BT130" s="175"/>
      <c r="BU130" s="175"/>
      <c r="BV130" s="175"/>
      <c r="BX130" s="51"/>
      <c r="BY130" s="51"/>
      <c r="BZ130" s="51"/>
      <c r="CI130" s="93">
        <v>2</v>
      </c>
      <c r="CJ130" s="93" t="s">
        <v>87</v>
      </c>
      <c r="CK130" s="93" t="s">
        <v>350</v>
      </c>
      <c r="CL130" s="93" t="s">
        <v>357</v>
      </c>
      <c r="CM130" s="93">
        <v>224</v>
      </c>
    </row>
    <row r="131" spans="1:91" s="49" customFormat="1" ht="13.5">
      <c r="A131" s="173"/>
      <c r="B131" s="51"/>
      <c r="AA131" s="173"/>
      <c r="AB131" s="173"/>
      <c r="AC131" s="173"/>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75"/>
      <c r="BX131" s="51"/>
      <c r="BY131" s="51"/>
      <c r="BZ131" s="51"/>
      <c r="CI131" s="93">
        <v>2</v>
      </c>
      <c r="CJ131" s="93" t="s">
        <v>87</v>
      </c>
      <c r="CK131" s="93" t="s">
        <v>350</v>
      </c>
      <c r="CL131" s="93" t="s">
        <v>358</v>
      </c>
      <c r="CM131" s="93">
        <v>225</v>
      </c>
    </row>
    <row r="132" spans="1:91" s="49" customFormat="1" ht="13.5">
      <c r="A132" s="173"/>
      <c r="B132" s="51"/>
      <c r="AA132" s="173"/>
      <c r="AB132" s="173"/>
      <c r="AC132" s="173"/>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X132" s="51"/>
      <c r="BY132" s="51"/>
      <c r="BZ132" s="51"/>
      <c r="CI132" s="93">
        <v>2</v>
      </c>
      <c r="CJ132" s="93" t="s">
        <v>87</v>
      </c>
      <c r="CK132" s="93" t="s">
        <v>350</v>
      </c>
      <c r="CL132" s="93" t="s">
        <v>359</v>
      </c>
      <c r="CM132" s="93">
        <v>226</v>
      </c>
    </row>
    <row r="133" spans="1:91" s="49" customFormat="1" ht="13.5">
      <c r="A133" s="173"/>
      <c r="B133" s="51"/>
      <c r="AA133" s="173"/>
      <c r="AB133" s="173"/>
      <c r="AC133" s="173"/>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c r="AZ133" s="175"/>
      <c r="BA133" s="175"/>
      <c r="BB133" s="175"/>
      <c r="BC133" s="175"/>
      <c r="BD133" s="175"/>
      <c r="BE133" s="175"/>
      <c r="BF133" s="175"/>
      <c r="BG133" s="175"/>
      <c r="BH133" s="175"/>
      <c r="BI133" s="175"/>
      <c r="BJ133" s="175"/>
      <c r="BK133" s="175"/>
      <c r="BL133" s="175"/>
      <c r="BM133" s="175"/>
      <c r="BN133" s="175"/>
      <c r="BO133" s="175"/>
      <c r="BP133" s="175"/>
      <c r="BQ133" s="175"/>
      <c r="BR133" s="175"/>
      <c r="BS133" s="175"/>
      <c r="BT133" s="175"/>
      <c r="BU133" s="175"/>
      <c r="BV133" s="175"/>
      <c r="BX133" s="51"/>
      <c r="BY133" s="51"/>
      <c r="BZ133" s="51"/>
      <c r="CI133" s="93">
        <v>2</v>
      </c>
      <c r="CJ133" s="93" t="s">
        <v>87</v>
      </c>
      <c r="CK133" s="93" t="s">
        <v>350</v>
      </c>
      <c r="CL133" s="93" t="s">
        <v>360</v>
      </c>
      <c r="CM133" s="93">
        <v>227</v>
      </c>
    </row>
    <row r="134" spans="1:91" s="49" customFormat="1" ht="13.5">
      <c r="A134" s="173"/>
      <c r="B134" s="51"/>
      <c r="AA134" s="173"/>
      <c r="AB134" s="173"/>
      <c r="AC134" s="173"/>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5"/>
      <c r="BM134" s="175"/>
      <c r="BN134" s="175"/>
      <c r="BO134" s="175"/>
      <c r="BP134" s="175"/>
      <c r="BQ134" s="175"/>
      <c r="BR134" s="175"/>
      <c r="BS134" s="175"/>
      <c r="BT134" s="175"/>
      <c r="BU134" s="175"/>
      <c r="BV134" s="175"/>
      <c r="BX134" s="51"/>
      <c r="BY134" s="51"/>
      <c r="BZ134" s="51"/>
      <c r="CI134" s="93">
        <v>2</v>
      </c>
      <c r="CJ134" s="93" t="s">
        <v>87</v>
      </c>
      <c r="CK134" s="93" t="s">
        <v>350</v>
      </c>
      <c r="CL134" s="93" t="s">
        <v>361</v>
      </c>
      <c r="CM134" s="93">
        <v>228</v>
      </c>
    </row>
    <row r="135" spans="1:91" s="49" customFormat="1" ht="13.5">
      <c r="A135" s="173"/>
      <c r="B135" s="51"/>
      <c r="AA135" s="173"/>
      <c r="AB135" s="173"/>
      <c r="AC135" s="173"/>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5"/>
      <c r="BM135" s="175"/>
      <c r="BN135" s="175"/>
      <c r="BO135" s="175"/>
      <c r="BP135" s="175"/>
      <c r="BQ135" s="175"/>
      <c r="BR135" s="175"/>
      <c r="BS135" s="175"/>
      <c r="BT135" s="175"/>
      <c r="BU135" s="175"/>
      <c r="BV135" s="175"/>
      <c r="CI135" s="93">
        <v>2</v>
      </c>
      <c r="CJ135" s="93" t="s">
        <v>87</v>
      </c>
      <c r="CK135" s="93" t="s">
        <v>350</v>
      </c>
      <c r="CL135" s="93" t="s">
        <v>362</v>
      </c>
      <c r="CM135" s="93">
        <v>229</v>
      </c>
    </row>
    <row r="136" spans="1:91" s="49" customFormat="1" ht="13.5">
      <c r="A136" s="173"/>
      <c r="B136" s="51"/>
      <c r="AA136" s="173"/>
      <c r="AB136" s="173"/>
      <c r="AC136" s="173"/>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5"/>
      <c r="BJ136" s="175"/>
      <c r="BK136" s="175"/>
      <c r="BL136" s="175"/>
      <c r="BM136" s="175"/>
      <c r="BN136" s="175"/>
      <c r="BO136" s="175"/>
      <c r="BP136" s="175"/>
      <c r="BQ136" s="175"/>
      <c r="BR136" s="175"/>
      <c r="BS136" s="175"/>
      <c r="BT136" s="175"/>
      <c r="BU136" s="175"/>
      <c r="BV136" s="175"/>
      <c r="CI136" s="93">
        <v>2</v>
      </c>
      <c r="CJ136" s="93" t="s">
        <v>87</v>
      </c>
      <c r="CK136" s="93" t="s">
        <v>350</v>
      </c>
      <c r="CL136" s="93" t="s">
        <v>363</v>
      </c>
      <c r="CM136" s="93">
        <v>230</v>
      </c>
    </row>
    <row r="137" spans="1:91" s="49" customFormat="1" ht="13.5">
      <c r="A137" s="173"/>
      <c r="B137" s="51"/>
      <c r="AA137" s="173"/>
      <c r="AB137" s="173"/>
      <c r="AC137" s="173"/>
      <c r="AD137" s="175"/>
      <c r="AE137" s="175"/>
      <c r="AF137" s="175"/>
      <c r="AG137" s="175"/>
      <c r="AH137" s="175"/>
      <c r="AI137" s="175"/>
      <c r="AJ137" s="175"/>
      <c r="AK137" s="175"/>
      <c r="AL137" s="175"/>
      <c r="AM137" s="175"/>
      <c r="AN137" s="175"/>
      <c r="AO137" s="175"/>
      <c r="AP137" s="175"/>
      <c r="AQ137" s="175"/>
      <c r="AR137" s="175"/>
      <c r="AS137" s="175"/>
      <c r="AT137" s="175"/>
      <c r="AU137" s="175"/>
      <c r="AV137" s="175"/>
      <c r="AW137" s="175"/>
      <c r="AX137" s="175"/>
      <c r="AY137" s="175"/>
      <c r="AZ137" s="175"/>
      <c r="BA137" s="175"/>
      <c r="BB137" s="175"/>
      <c r="BC137" s="175"/>
      <c r="BD137" s="175"/>
      <c r="BE137" s="175"/>
      <c r="BF137" s="175"/>
      <c r="BG137" s="175"/>
      <c r="BH137" s="175"/>
      <c r="BI137" s="175"/>
      <c r="BJ137" s="175"/>
      <c r="BK137" s="175"/>
      <c r="BL137" s="175"/>
      <c r="BM137" s="175"/>
      <c r="BN137" s="175"/>
      <c r="BO137" s="175"/>
      <c r="BP137" s="175"/>
      <c r="BQ137" s="175"/>
      <c r="BR137" s="175"/>
      <c r="BS137" s="175"/>
      <c r="BT137" s="175"/>
      <c r="BU137" s="175"/>
      <c r="BV137" s="175"/>
      <c r="CI137" s="93">
        <v>2</v>
      </c>
      <c r="CJ137" s="93" t="s">
        <v>87</v>
      </c>
      <c r="CK137" s="93" t="s">
        <v>350</v>
      </c>
      <c r="CL137" s="93" t="s">
        <v>364</v>
      </c>
      <c r="CM137" s="93">
        <v>231</v>
      </c>
    </row>
    <row r="138" spans="1:91" s="49" customFormat="1" ht="13.5">
      <c r="A138" s="173"/>
      <c r="B138" s="51"/>
      <c r="AA138" s="173"/>
      <c r="AB138" s="173"/>
      <c r="AC138" s="173"/>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c r="AZ138" s="175"/>
      <c r="BA138" s="175"/>
      <c r="BB138" s="175"/>
      <c r="BC138" s="175"/>
      <c r="BD138" s="175"/>
      <c r="BE138" s="175"/>
      <c r="BF138" s="175"/>
      <c r="BG138" s="175"/>
      <c r="BH138" s="175"/>
      <c r="BI138" s="175"/>
      <c r="BJ138" s="175"/>
      <c r="BK138" s="175"/>
      <c r="BL138" s="175"/>
      <c r="BM138" s="175"/>
      <c r="BN138" s="175"/>
      <c r="BO138" s="175"/>
      <c r="BP138" s="175"/>
      <c r="BQ138" s="175"/>
      <c r="BR138" s="175"/>
      <c r="BS138" s="175"/>
      <c r="BT138" s="175"/>
      <c r="BU138" s="175"/>
      <c r="BV138" s="175"/>
      <c r="CI138" s="93">
        <v>2</v>
      </c>
      <c r="CJ138" s="93" t="s">
        <v>87</v>
      </c>
      <c r="CK138" s="93" t="s">
        <v>350</v>
      </c>
      <c r="CL138" s="93" t="s">
        <v>365</v>
      </c>
      <c r="CM138" s="93">
        <v>232</v>
      </c>
    </row>
    <row r="139" spans="1:91" s="49" customFormat="1" ht="13.5">
      <c r="A139" s="173"/>
      <c r="B139" s="51"/>
      <c r="AA139" s="173"/>
      <c r="AB139" s="173"/>
      <c r="AC139" s="173"/>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c r="AZ139" s="175"/>
      <c r="BA139" s="175"/>
      <c r="BB139" s="175"/>
      <c r="BC139" s="175"/>
      <c r="BD139" s="175"/>
      <c r="BE139" s="175"/>
      <c r="BF139" s="175"/>
      <c r="BG139" s="175"/>
      <c r="BH139" s="175"/>
      <c r="BI139" s="175"/>
      <c r="BJ139" s="175"/>
      <c r="BK139" s="175"/>
      <c r="BL139" s="175"/>
      <c r="BM139" s="175"/>
      <c r="BN139" s="175"/>
      <c r="BO139" s="175"/>
      <c r="BP139" s="175"/>
      <c r="BQ139" s="175"/>
      <c r="BR139" s="175"/>
      <c r="BS139" s="175"/>
      <c r="BT139" s="175"/>
      <c r="BU139" s="175"/>
      <c r="BV139" s="175"/>
      <c r="CI139" s="93">
        <v>2</v>
      </c>
      <c r="CJ139" s="93" t="s">
        <v>87</v>
      </c>
      <c r="CK139" s="93" t="s">
        <v>350</v>
      </c>
      <c r="CL139" s="93" t="s">
        <v>366</v>
      </c>
      <c r="CM139" s="93">
        <v>233</v>
      </c>
    </row>
    <row r="140" spans="1:91" s="49" customFormat="1" ht="13.5">
      <c r="A140" s="173"/>
      <c r="B140" s="51"/>
      <c r="AA140" s="173"/>
      <c r="AB140" s="173"/>
      <c r="AC140" s="173"/>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c r="AZ140" s="175"/>
      <c r="BA140" s="175"/>
      <c r="BB140" s="175"/>
      <c r="BC140" s="175"/>
      <c r="BD140" s="175"/>
      <c r="BE140" s="175"/>
      <c r="BF140" s="175"/>
      <c r="BG140" s="175"/>
      <c r="BH140" s="175"/>
      <c r="BI140" s="175"/>
      <c r="BJ140" s="175"/>
      <c r="BK140" s="175"/>
      <c r="BL140" s="175"/>
      <c r="BM140" s="175"/>
      <c r="BN140" s="175"/>
      <c r="BO140" s="175"/>
      <c r="BP140" s="175"/>
      <c r="BQ140" s="175"/>
      <c r="BR140" s="175"/>
      <c r="BS140" s="175"/>
      <c r="BT140" s="175"/>
      <c r="BU140" s="175"/>
      <c r="BV140" s="175"/>
      <c r="CI140" s="93">
        <v>2</v>
      </c>
      <c r="CJ140" s="93" t="s">
        <v>87</v>
      </c>
      <c r="CK140" s="93" t="s">
        <v>350</v>
      </c>
      <c r="CL140" s="93" t="s">
        <v>367</v>
      </c>
      <c r="CM140" s="93">
        <v>234</v>
      </c>
    </row>
    <row r="141" spans="1:91" s="49" customFormat="1" ht="13.5">
      <c r="A141" s="173"/>
      <c r="B141" s="51"/>
      <c r="AA141" s="173"/>
      <c r="AB141" s="173"/>
      <c r="AC141" s="173"/>
      <c r="AD141" s="175"/>
      <c r="AE141" s="175"/>
      <c r="AF141" s="175"/>
      <c r="AG141" s="175"/>
      <c r="AH141" s="175"/>
      <c r="AI141" s="175"/>
      <c r="AJ141" s="175"/>
      <c r="AK141" s="175"/>
      <c r="AL141" s="175"/>
      <c r="AM141" s="175"/>
      <c r="AN141" s="175"/>
      <c r="AO141" s="175"/>
      <c r="AP141" s="175"/>
      <c r="AQ141" s="175"/>
      <c r="AR141" s="175"/>
      <c r="AS141" s="175"/>
      <c r="AT141" s="175"/>
      <c r="AU141" s="175"/>
      <c r="AV141" s="175"/>
      <c r="AW141" s="175"/>
      <c r="AX141" s="175"/>
      <c r="AY141" s="175"/>
      <c r="AZ141" s="175"/>
      <c r="BA141" s="175"/>
      <c r="BB141" s="175"/>
      <c r="BC141" s="175"/>
      <c r="BD141" s="175"/>
      <c r="BE141" s="175"/>
      <c r="BF141" s="175"/>
      <c r="BG141" s="175"/>
      <c r="BH141" s="175"/>
      <c r="BI141" s="175"/>
      <c r="BJ141" s="175"/>
      <c r="BK141" s="175"/>
      <c r="BL141" s="175"/>
      <c r="BM141" s="175"/>
      <c r="BN141" s="175"/>
      <c r="BO141" s="175"/>
      <c r="BP141" s="175"/>
      <c r="BQ141" s="175"/>
      <c r="BR141" s="175"/>
      <c r="BS141" s="175"/>
      <c r="BT141" s="175"/>
      <c r="BU141" s="175"/>
      <c r="BV141" s="175"/>
      <c r="CI141" s="93">
        <v>2</v>
      </c>
      <c r="CJ141" s="93" t="s">
        <v>87</v>
      </c>
      <c r="CK141" s="93" t="s">
        <v>350</v>
      </c>
      <c r="CL141" s="93" t="s">
        <v>368</v>
      </c>
      <c r="CM141" s="93">
        <v>235</v>
      </c>
    </row>
    <row r="142" spans="1:91" s="49" customFormat="1" ht="13.5">
      <c r="A142" s="173"/>
      <c r="B142" s="51"/>
      <c r="AA142" s="173"/>
      <c r="AB142" s="173"/>
      <c r="AC142" s="173"/>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5"/>
      <c r="AZ142" s="175"/>
      <c r="BA142" s="175"/>
      <c r="BB142" s="175"/>
      <c r="BC142" s="175"/>
      <c r="BD142" s="175"/>
      <c r="BE142" s="175"/>
      <c r="BF142" s="175"/>
      <c r="BG142" s="175"/>
      <c r="BH142" s="175"/>
      <c r="BI142" s="175"/>
      <c r="BJ142" s="175"/>
      <c r="BK142" s="175"/>
      <c r="BL142" s="175"/>
      <c r="BM142" s="175"/>
      <c r="BN142" s="175"/>
      <c r="BO142" s="175"/>
      <c r="BP142" s="175"/>
      <c r="BQ142" s="175"/>
      <c r="BR142" s="175"/>
      <c r="BS142" s="175"/>
      <c r="BT142" s="175"/>
      <c r="BU142" s="175"/>
      <c r="BV142" s="175"/>
      <c r="CI142" s="93">
        <v>2</v>
      </c>
      <c r="CJ142" s="93" t="s">
        <v>87</v>
      </c>
      <c r="CK142" s="93" t="s">
        <v>350</v>
      </c>
      <c r="CL142" s="93" t="s">
        <v>350</v>
      </c>
      <c r="CM142" s="93">
        <v>236</v>
      </c>
    </row>
    <row r="143" spans="1:91" s="49" customFormat="1" ht="13.5">
      <c r="A143" s="173"/>
      <c r="B143" s="51"/>
      <c r="AA143" s="173"/>
      <c r="AB143" s="173"/>
      <c r="AC143" s="173"/>
      <c r="AD143" s="175"/>
      <c r="AE143" s="175"/>
      <c r="AF143" s="175"/>
      <c r="AG143" s="175"/>
      <c r="AH143" s="175"/>
      <c r="AI143" s="175"/>
      <c r="AJ143" s="175"/>
      <c r="AK143" s="175"/>
      <c r="AL143" s="175"/>
      <c r="AM143" s="175"/>
      <c r="AN143" s="175"/>
      <c r="AO143" s="175"/>
      <c r="AP143" s="175"/>
      <c r="AQ143" s="175"/>
      <c r="AR143" s="175"/>
      <c r="AS143" s="175"/>
      <c r="AT143" s="175"/>
      <c r="AU143" s="175"/>
      <c r="AV143" s="175"/>
      <c r="AW143" s="175"/>
      <c r="AX143" s="175"/>
      <c r="AY143" s="175"/>
      <c r="AZ143" s="175"/>
      <c r="BA143" s="175"/>
      <c r="BB143" s="175"/>
      <c r="BC143" s="175"/>
      <c r="BD143" s="175"/>
      <c r="BE143" s="175"/>
      <c r="BF143" s="175"/>
      <c r="BG143" s="175"/>
      <c r="BH143" s="175"/>
      <c r="BI143" s="175"/>
      <c r="BJ143" s="175"/>
      <c r="BK143" s="175"/>
      <c r="BL143" s="175"/>
      <c r="BM143" s="175"/>
      <c r="BN143" s="175"/>
      <c r="BO143" s="175"/>
      <c r="BP143" s="175"/>
      <c r="BQ143" s="175"/>
      <c r="BR143" s="175"/>
      <c r="BS143" s="175"/>
      <c r="BT143" s="175"/>
      <c r="BU143" s="175"/>
      <c r="BV143" s="175"/>
      <c r="CI143" s="93">
        <v>2</v>
      </c>
      <c r="CJ143" s="93" t="s">
        <v>87</v>
      </c>
      <c r="CK143" s="93" t="s">
        <v>350</v>
      </c>
      <c r="CL143" s="93" t="s">
        <v>369</v>
      </c>
      <c r="CM143" s="93">
        <v>237</v>
      </c>
    </row>
    <row r="144" spans="1:91" s="49" customFormat="1" ht="13.5">
      <c r="A144" s="173"/>
      <c r="B144" s="51"/>
      <c r="AA144" s="173"/>
      <c r="AB144" s="173"/>
      <c r="AC144" s="173"/>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c r="BO144" s="175"/>
      <c r="BP144" s="175"/>
      <c r="BQ144" s="175"/>
      <c r="BR144" s="175"/>
      <c r="BS144" s="175"/>
      <c r="BT144" s="175"/>
      <c r="BU144" s="175"/>
      <c r="BV144" s="175"/>
      <c r="CI144" s="93">
        <v>2</v>
      </c>
      <c r="CJ144" s="93" t="s">
        <v>87</v>
      </c>
      <c r="CK144" s="93" t="s">
        <v>350</v>
      </c>
      <c r="CL144" s="93" t="s">
        <v>370</v>
      </c>
      <c r="CM144" s="93">
        <v>238</v>
      </c>
    </row>
    <row r="145" spans="1:91" s="49" customFormat="1" ht="13.5">
      <c r="A145" s="173"/>
      <c r="B145" s="51"/>
      <c r="AA145" s="173"/>
      <c r="AB145" s="173"/>
      <c r="AC145" s="173"/>
      <c r="AD145" s="175"/>
      <c r="AE145" s="175"/>
      <c r="AF145" s="175"/>
      <c r="AG145" s="175"/>
      <c r="AH145" s="175"/>
      <c r="AI145" s="175"/>
      <c r="AJ145" s="175"/>
      <c r="AK145" s="175"/>
      <c r="AL145" s="175"/>
      <c r="AM145" s="175"/>
      <c r="AN145" s="175"/>
      <c r="AO145" s="175"/>
      <c r="AP145" s="175"/>
      <c r="AQ145" s="175"/>
      <c r="AR145" s="175"/>
      <c r="AS145" s="175"/>
      <c r="AT145" s="175"/>
      <c r="AU145" s="175"/>
      <c r="AV145" s="175"/>
      <c r="AW145" s="175"/>
      <c r="AX145" s="175"/>
      <c r="AY145" s="175"/>
      <c r="AZ145" s="175"/>
      <c r="BA145" s="175"/>
      <c r="BB145" s="175"/>
      <c r="BC145" s="175"/>
      <c r="BD145" s="175"/>
      <c r="BE145" s="175"/>
      <c r="BF145" s="175"/>
      <c r="BG145" s="175"/>
      <c r="BH145" s="175"/>
      <c r="BI145" s="175"/>
      <c r="BJ145" s="175"/>
      <c r="BK145" s="175"/>
      <c r="BL145" s="175"/>
      <c r="BM145" s="175"/>
      <c r="BN145" s="175"/>
      <c r="BO145" s="175"/>
      <c r="BP145" s="175"/>
      <c r="BQ145" s="175"/>
      <c r="BR145" s="175"/>
      <c r="BS145" s="175"/>
      <c r="BT145" s="175"/>
      <c r="BU145" s="175"/>
      <c r="BV145" s="175"/>
      <c r="CI145" s="93">
        <v>2</v>
      </c>
      <c r="CJ145" s="93" t="s">
        <v>87</v>
      </c>
      <c r="CK145" s="93" t="s">
        <v>350</v>
      </c>
      <c r="CL145" s="93" t="s">
        <v>371</v>
      </c>
      <c r="CM145" s="93">
        <v>239</v>
      </c>
    </row>
    <row r="146" spans="1:91" s="49" customFormat="1" ht="13.5">
      <c r="A146" s="173"/>
      <c r="B146" s="51"/>
      <c r="AA146" s="173"/>
      <c r="AB146" s="173"/>
      <c r="AC146" s="173"/>
      <c r="AD146" s="175"/>
      <c r="AE146" s="175"/>
      <c r="AF146" s="175"/>
      <c r="AG146" s="175"/>
      <c r="AH146" s="175"/>
      <c r="AI146" s="175"/>
      <c r="AJ146" s="175"/>
      <c r="AK146" s="175"/>
      <c r="AL146" s="175"/>
      <c r="AM146" s="175"/>
      <c r="AN146" s="175"/>
      <c r="AO146" s="175"/>
      <c r="AP146" s="175"/>
      <c r="AQ146" s="175"/>
      <c r="AR146" s="175"/>
      <c r="AS146" s="175"/>
      <c r="AT146" s="175"/>
      <c r="AU146" s="175"/>
      <c r="AV146" s="175"/>
      <c r="AW146" s="175"/>
      <c r="AX146" s="175"/>
      <c r="AY146" s="175"/>
      <c r="AZ146" s="175"/>
      <c r="BA146" s="175"/>
      <c r="BB146" s="175"/>
      <c r="BC146" s="175"/>
      <c r="BD146" s="175"/>
      <c r="BE146" s="175"/>
      <c r="BF146" s="175"/>
      <c r="BG146" s="175"/>
      <c r="BH146" s="175"/>
      <c r="BI146" s="175"/>
      <c r="BJ146" s="175"/>
      <c r="BK146" s="175"/>
      <c r="BL146" s="175"/>
      <c r="BM146" s="175"/>
      <c r="BN146" s="175"/>
      <c r="BO146" s="175"/>
      <c r="BP146" s="175"/>
      <c r="BQ146" s="175"/>
      <c r="BR146" s="175"/>
      <c r="BS146" s="175"/>
      <c r="BT146" s="175"/>
      <c r="BU146" s="175"/>
      <c r="BV146" s="175"/>
      <c r="CI146" s="93">
        <v>2</v>
      </c>
      <c r="CJ146" s="93" t="s">
        <v>87</v>
      </c>
      <c r="CK146" s="93" t="s">
        <v>350</v>
      </c>
      <c r="CL146" s="93" t="s">
        <v>372</v>
      </c>
      <c r="CM146" s="93">
        <v>240</v>
      </c>
    </row>
    <row r="147" spans="1:91" s="49" customFormat="1" ht="13.5">
      <c r="A147" s="173"/>
      <c r="B147" s="51"/>
      <c r="AA147" s="173"/>
      <c r="AB147" s="173"/>
      <c r="AC147" s="173"/>
      <c r="AD147" s="175"/>
      <c r="AE147" s="175"/>
      <c r="AF147" s="175"/>
      <c r="AG147" s="175"/>
      <c r="AH147" s="175"/>
      <c r="AI147" s="175"/>
      <c r="AJ147" s="175"/>
      <c r="AK147" s="175"/>
      <c r="AL147" s="175"/>
      <c r="AM147" s="175"/>
      <c r="AN147" s="175"/>
      <c r="AO147" s="175"/>
      <c r="AP147" s="175"/>
      <c r="AQ147" s="175"/>
      <c r="AR147" s="175"/>
      <c r="AS147" s="175"/>
      <c r="AT147" s="175"/>
      <c r="AU147" s="175"/>
      <c r="AV147" s="175"/>
      <c r="AW147" s="175"/>
      <c r="AX147" s="175"/>
      <c r="AY147" s="175"/>
      <c r="AZ147" s="175"/>
      <c r="BA147" s="175"/>
      <c r="BB147" s="175"/>
      <c r="BC147" s="175"/>
      <c r="BD147" s="175"/>
      <c r="BE147" s="175"/>
      <c r="BF147" s="175"/>
      <c r="BG147" s="175"/>
      <c r="BH147" s="175"/>
      <c r="BI147" s="175"/>
      <c r="BJ147" s="175"/>
      <c r="BK147" s="175"/>
      <c r="BL147" s="175"/>
      <c r="BM147" s="175"/>
      <c r="BN147" s="175"/>
      <c r="BO147" s="175"/>
      <c r="BP147" s="175"/>
      <c r="BQ147" s="175"/>
      <c r="BR147" s="175"/>
      <c r="BS147" s="175"/>
      <c r="BT147" s="175"/>
      <c r="BU147" s="175"/>
      <c r="BV147" s="175"/>
      <c r="CI147" s="93">
        <v>2</v>
      </c>
      <c r="CJ147" s="93" t="s">
        <v>87</v>
      </c>
      <c r="CK147" s="93" t="s">
        <v>350</v>
      </c>
      <c r="CL147" s="93" t="s">
        <v>373</v>
      </c>
      <c r="CM147" s="93">
        <v>241</v>
      </c>
    </row>
    <row r="148" spans="1:91" s="49" customFormat="1" ht="13.5">
      <c r="A148" s="173"/>
      <c r="B148" s="51"/>
      <c r="AA148" s="173"/>
      <c r="AB148" s="173"/>
      <c r="AC148" s="173"/>
      <c r="AD148" s="175"/>
      <c r="AE148" s="175"/>
      <c r="AF148" s="175"/>
      <c r="AG148" s="175"/>
      <c r="AH148" s="175"/>
      <c r="AI148" s="175"/>
      <c r="AJ148" s="175"/>
      <c r="AK148" s="175"/>
      <c r="AL148" s="175"/>
      <c r="AM148" s="175"/>
      <c r="AN148" s="175"/>
      <c r="AO148" s="175"/>
      <c r="AP148" s="175"/>
      <c r="AQ148" s="175"/>
      <c r="AR148" s="175"/>
      <c r="AS148" s="175"/>
      <c r="AT148" s="175"/>
      <c r="AU148" s="175"/>
      <c r="AV148" s="175"/>
      <c r="AW148" s="175"/>
      <c r="AX148" s="175"/>
      <c r="AY148" s="175"/>
      <c r="AZ148" s="175"/>
      <c r="BA148" s="175"/>
      <c r="BB148" s="175"/>
      <c r="BC148" s="175"/>
      <c r="BD148" s="175"/>
      <c r="BE148" s="175"/>
      <c r="BF148" s="175"/>
      <c r="BG148" s="175"/>
      <c r="BH148" s="175"/>
      <c r="BI148" s="175"/>
      <c r="BJ148" s="175"/>
      <c r="BK148" s="175"/>
      <c r="BL148" s="175"/>
      <c r="BM148" s="175"/>
      <c r="BN148" s="175"/>
      <c r="BO148" s="175"/>
      <c r="BP148" s="175"/>
      <c r="BQ148" s="175"/>
      <c r="BR148" s="175"/>
      <c r="BS148" s="175"/>
      <c r="BT148" s="175"/>
      <c r="BU148" s="175"/>
      <c r="BV148" s="175"/>
      <c r="CI148" s="93">
        <v>2</v>
      </c>
      <c r="CJ148" s="93" t="s">
        <v>87</v>
      </c>
      <c r="CK148" s="93" t="s">
        <v>350</v>
      </c>
      <c r="CL148" s="93" t="s">
        <v>374</v>
      </c>
      <c r="CM148" s="93">
        <v>242</v>
      </c>
    </row>
    <row r="149" spans="1:91" s="49" customFormat="1" ht="13.5">
      <c r="A149" s="173"/>
      <c r="B149" s="51"/>
      <c r="AA149" s="173"/>
      <c r="AB149" s="173"/>
      <c r="AC149" s="173"/>
      <c r="AD149" s="175"/>
      <c r="AE149" s="175"/>
      <c r="AF149" s="175"/>
      <c r="AG149" s="175"/>
      <c r="AH149" s="175"/>
      <c r="AI149" s="175"/>
      <c r="AJ149" s="175"/>
      <c r="AK149" s="175"/>
      <c r="AL149" s="175"/>
      <c r="AM149" s="175"/>
      <c r="AN149" s="175"/>
      <c r="AO149" s="175"/>
      <c r="AP149" s="175"/>
      <c r="AQ149" s="175"/>
      <c r="AR149" s="175"/>
      <c r="AS149" s="175"/>
      <c r="AT149" s="175"/>
      <c r="AU149" s="175"/>
      <c r="AV149" s="175"/>
      <c r="AW149" s="175"/>
      <c r="AX149" s="175"/>
      <c r="AY149" s="175"/>
      <c r="AZ149" s="175"/>
      <c r="BA149" s="175"/>
      <c r="BB149" s="175"/>
      <c r="BC149" s="175"/>
      <c r="BD149" s="175"/>
      <c r="BE149" s="175"/>
      <c r="BF149" s="175"/>
      <c r="BG149" s="175"/>
      <c r="BH149" s="175"/>
      <c r="BI149" s="175"/>
      <c r="BJ149" s="175"/>
      <c r="BK149" s="175"/>
      <c r="BL149" s="175"/>
      <c r="BM149" s="175"/>
      <c r="BN149" s="175"/>
      <c r="BO149" s="175"/>
      <c r="BP149" s="175"/>
      <c r="BQ149" s="175"/>
      <c r="BR149" s="175"/>
      <c r="BS149" s="175"/>
      <c r="BT149" s="175"/>
      <c r="BU149" s="175"/>
      <c r="BV149" s="175"/>
      <c r="CI149" s="93">
        <v>2</v>
      </c>
      <c r="CJ149" s="93" t="s">
        <v>87</v>
      </c>
      <c r="CK149" s="93" t="s">
        <v>350</v>
      </c>
      <c r="CL149" s="93" t="s">
        <v>375</v>
      </c>
      <c r="CM149" s="93">
        <v>243</v>
      </c>
    </row>
    <row r="150" spans="1:91" s="49" customFormat="1" ht="13.5">
      <c r="A150" s="173"/>
      <c r="B150" s="51"/>
      <c r="AA150" s="173"/>
      <c r="AB150" s="173"/>
      <c r="AC150" s="173"/>
      <c r="AD150" s="175"/>
      <c r="AE150" s="175"/>
      <c r="AF150" s="175"/>
      <c r="AG150" s="175"/>
      <c r="AH150" s="175"/>
      <c r="AI150" s="175"/>
      <c r="AJ150" s="175"/>
      <c r="AK150" s="175"/>
      <c r="AL150" s="175"/>
      <c r="AM150" s="175"/>
      <c r="AN150" s="175"/>
      <c r="AO150" s="175"/>
      <c r="AP150" s="175"/>
      <c r="AQ150" s="175"/>
      <c r="AR150" s="175"/>
      <c r="AS150" s="175"/>
      <c r="AT150" s="175"/>
      <c r="AU150" s="175"/>
      <c r="AV150" s="175"/>
      <c r="AW150" s="175"/>
      <c r="AX150" s="175"/>
      <c r="AY150" s="175"/>
      <c r="AZ150" s="175"/>
      <c r="BA150" s="175"/>
      <c r="BB150" s="175"/>
      <c r="BC150" s="175"/>
      <c r="BD150" s="175"/>
      <c r="BE150" s="175"/>
      <c r="BF150" s="175"/>
      <c r="BG150" s="175"/>
      <c r="BH150" s="175"/>
      <c r="BI150" s="175"/>
      <c r="BJ150" s="175"/>
      <c r="BK150" s="175"/>
      <c r="BL150" s="175"/>
      <c r="BM150" s="175"/>
      <c r="BN150" s="175"/>
      <c r="BO150" s="175"/>
      <c r="BP150" s="175"/>
      <c r="BQ150" s="175"/>
      <c r="BR150" s="175"/>
      <c r="BS150" s="175"/>
      <c r="BT150" s="175"/>
      <c r="BU150" s="175"/>
      <c r="BV150" s="175"/>
      <c r="CI150" s="93">
        <v>2</v>
      </c>
      <c r="CJ150" s="93" t="s">
        <v>87</v>
      </c>
      <c r="CK150" s="93" t="s">
        <v>350</v>
      </c>
      <c r="CL150" s="93" t="s">
        <v>376</v>
      </c>
      <c r="CM150" s="93">
        <v>244</v>
      </c>
    </row>
    <row r="151" spans="1:91" s="49" customFormat="1" ht="13.5">
      <c r="A151" s="173"/>
      <c r="B151" s="51"/>
      <c r="AA151" s="173"/>
      <c r="AB151" s="173"/>
      <c r="AC151" s="173"/>
      <c r="AD151" s="175"/>
      <c r="AE151" s="175"/>
      <c r="AF151" s="175"/>
      <c r="AG151" s="175"/>
      <c r="AH151" s="175"/>
      <c r="AI151" s="175"/>
      <c r="AJ151" s="175"/>
      <c r="AK151" s="175"/>
      <c r="AL151" s="175"/>
      <c r="AM151" s="175"/>
      <c r="AN151" s="175"/>
      <c r="AO151" s="175"/>
      <c r="AP151" s="175"/>
      <c r="AQ151" s="175"/>
      <c r="AR151" s="175"/>
      <c r="AS151" s="175"/>
      <c r="AT151" s="175"/>
      <c r="AU151" s="175"/>
      <c r="AV151" s="175"/>
      <c r="AW151" s="175"/>
      <c r="AX151" s="175"/>
      <c r="AY151" s="175"/>
      <c r="AZ151" s="175"/>
      <c r="BA151" s="175"/>
      <c r="BB151" s="175"/>
      <c r="BC151" s="175"/>
      <c r="BD151" s="175"/>
      <c r="BE151" s="175"/>
      <c r="BF151" s="175"/>
      <c r="BG151" s="175"/>
      <c r="BH151" s="175"/>
      <c r="BI151" s="175"/>
      <c r="BJ151" s="175"/>
      <c r="BK151" s="175"/>
      <c r="BL151" s="175"/>
      <c r="BM151" s="175"/>
      <c r="BN151" s="175"/>
      <c r="BO151" s="175"/>
      <c r="BP151" s="175"/>
      <c r="BQ151" s="175"/>
      <c r="BR151" s="175"/>
      <c r="BS151" s="175"/>
      <c r="BT151" s="175"/>
      <c r="BU151" s="175"/>
      <c r="BV151" s="175"/>
      <c r="CI151" s="93">
        <v>2</v>
      </c>
      <c r="CJ151" s="93" t="s">
        <v>87</v>
      </c>
      <c r="CK151" s="93" t="s">
        <v>350</v>
      </c>
      <c r="CL151" s="93" t="s">
        <v>377</v>
      </c>
      <c r="CM151" s="93">
        <v>245</v>
      </c>
    </row>
    <row r="152" spans="1:91" s="49" customFormat="1" ht="13.5">
      <c r="A152" s="173"/>
      <c r="B152" s="51"/>
      <c r="AA152" s="173"/>
      <c r="AB152" s="173"/>
      <c r="AC152" s="173"/>
      <c r="AD152" s="175"/>
      <c r="AE152" s="175"/>
      <c r="AF152" s="175"/>
      <c r="AG152" s="175"/>
      <c r="AH152" s="175"/>
      <c r="AI152" s="175"/>
      <c r="AJ152" s="175"/>
      <c r="AK152" s="175"/>
      <c r="AL152" s="175"/>
      <c r="AM152" s="175"/>
      <c r="AN152" s="175"/>
      <c r="AO152" s="175"/>
      <c r="AP152" s="175"/>
      <c r="AQ152" s="175"/>
      <c r="AR152" s="175"/>
      <c r="AS152" s="175"/>
      <c r="AT152" s="175"/>
      <c r="AU152" s="175"/>
      <c r="AV152" s="175"/>
      <c r="AW152" s="175"/>
      <c r="AX152" s="175"/>
      <c r="AY152" s="175"/>
      <c r="AZ152" s="175"/>
      <c r="BA152" s="175"/>
      <c r="BB152" s="175"/>
      <c r="BC152" s="175"/>
      <c r="BD152" s="175"/>
      <c r="BE152" s="175"/>
      <c r="BF152" s="175"/>
      <c r="BG152" s="175"/>
      <c r="BH152" s="175"/>
      <c r="BI152" s="175"/>
      <c r="BJ152" s="175"/>
      <c r="BK152" s="175"/>
      <c r="BL152" s="175"/>
      <c r="BM152" s="175"/>
      <c r="BN152" s="175"/>
      <c r="BO152" s="175"/>
      <c r="BP152" s="175"/>
      <c r="BQ152" s="175"/>
      <c r="BR152" s="175"/>
      <c r="BS152" s="175"/>
      <c r="BT152" s="175"/>
      <c r="BU152" s="175"/>
      <c r="BV152" s="175"/>
      <c r="CI152" s="93">
        <v>2</v>
      </c>
      <c r="CJ152" s="93" t="s">
        <v>87</v>
      </c>
      <c r="CK152" s="93" t="s">
        <v>350</v>
      </c>
      <c r="CL152" s="93" t="s">
        <v>378</v>
      </c>
      <c r="CM152" s="93">
        <v>246</v>
      </c>
    </row>
    <row r="153" spans="1:91" s="49" customFormat="1" ht="13.5">
      <c r="A153" s="173"/>
      <c r="B153" s="51"/>
      <c r="AA153" s="173"/>
      <c r="AB153" s="173"/>
      <c r="AC153" s="173"/>
      <c r="AD153" s="175"/>
      <c r="AE153" s="175"/>
      <c r="AF153" s="175"/>
      <c r="AG153" s="175"/>
      <c r="AH153" s="175"/>
      <c r="AI153" s="175"/>
      <c r="AJ153" s="175"/>
      <c r="AK153" s="175"/>
      <c r="AL153" s="175"/>
      <c r="AM153" s="175"/>
      <c r="AN153" s="175"/>
      <c r="AO153" s="175"/>
      <c r="AP153" s="175"/>
      <c r="AQ153" s="175"/>
      <c r="AR153" s="175"/>
      <c r="AS153" s="175"/>
      <c r="AT153" s="175"/>
      <c r="AU153" s="175"/>
      <c r="AV153" s="175"/>
      <c r="AW153" s="175"/>
      <c r="AX153" s="175"/>
      <c r="AY153" s="175"/>
      <c r="AZ153" s="175"/>
      <c r="BA153" s="175"/>
      <c r="BB153" s="175"/>
      <c r="BC153" s="175"/>
      <c r="BD153" s="175"/>
      <c r="BE153" s="175"/>
      <c r="BF153" s="175"/>
      <c r="BG153" s="175"/>
      <c r="BH153" s="175"/>
      <c r="BI153" s="175"/>
      <c r="BJ153" s="175"/>
      <c r="BK153" s="175"/>
      <c r="BL153" s="175"/>
      <c r="BM153" s="175"/>
      <c r="BN153" s="175"/>
      <c r="BO153" s="175"/>
      <c r="BP153" s="175"/>
      <c r="BQ153" s="175"/>
      <c r="BR153" s="175"/>
      <c r="BS153" s="175"/>
      <c r="BT153" s="175"/>
      <c r="BU153" s="175"/>
      <c r="BV153" s="175"/>
      <c r="CI153" s="93">
        <v>2</v>
      </c>
      <c r="CJ153" s="93" t="s">
        <v>87</v>
      </c>
      <c r="CK153" s="93" t="s">
        <v>350</v>
      </c>
      <c r="CL153" s="93" t="s">
        <v>379</v>
      </c>
      <c r="CM153" s="93">
        <v>247</v>
      </c>
    </row>
    <row r="154" spans="1:91" s="49" customFormat="1" ht="13.5">
      <c r="A154" s="173"/>
      <c r="B154" s="51"/>
      <c r="AA154" s="173"/>
      <c r="AB154" s="173"/>
      <c r="AC154" s="173"/>
      <c r="AD154" s="175"/>
      <c r="AE154" s="175"/>
      <c r="AF154" s="175"/>
      <c r="AG154" s="175"/>
      <c r="AH154" s="175"/>
      <c r="AI154" s="175"/>
      <c r="AJ154" s="175"/>
      <c r="AK154" s="175"/>
      <c r="AL154" s="175"/>
      <c r="AM154" s="175"/>
      <c r="AN154" s="175"/>
      <c r="AO154" s="175"/>
      <c r="AP154" s="175"/>
      <c r="AQ154" s="175"/>
      <c r="AR154" s="175"/>
      <c r="AS154" s="175"/>
      <c r="AT154" s="175"/>
      <c r="AU154" s="175"/>
      <c r="AV154" s="175"/>
      <c r="AW154" s="175"/>
      <c r="AX154" s="175"/>
      <c r="AY154" s="175"/>
      <c r="AZ154" s="175"/>
      <c r="BA154" s="175"/>
      <c r="BB154" s="175"/>
      <c r="BC154" s="175"/>
      <c r="BD154" s="175"/>
      <c r="BE154" s="175"/>
      <c r="BF154" s="175"/>
      <c r="BG154" s="175"/>
      <c r="BH154" s="175"/>
      <c r="BI154" s="175"/>
      <c r="BJ154" s="175"/>
      <c r="BK154" s="175"/>
      <c r="BL154" s="175"/>
      <c r="BM154" s="175"/>
      <c r="BN154" s="175"/>
      <c r="BO154" s="175"/>
      <c r="BP154" s="175"/>
      <c r="BQ154" s="175"/>
      <c r="BR154" s="175"/>
      <c r="BS154" s="175"/>
      <c r="BT154" s="175"/>
      <c r="BU154" s="175"/>
      <c r="BV154" s="175"/>
      <c r="CI154" s="93">
        <v>2</v>
      </c>
      <c r="CJ154" s="93" t="s">
        <v>87</v>
      </c>
      <c r="CK154" s="93" t="s">
        <v>350</v>
      </c>
      <c r="CL154" s="93" t="s">
        <v>380</v>
      </c>
      <c r="CM154" s="93">
        <v>248</v>
      </c>
    </row>
    <row r="155" spans="1:91" s="49" customFormat="1" ht="13.5">
      <c r="A155" s="173"/>
      <c r="B155" s="51"/>
      <c r="AA155" s="173"/>
      <c r="AB155" s="173"/>
      <c r="AC155" s="173"/>
      <c r="AD155" s="175"/>
      <c r="AE155" s="175"/>
      <c r="AF155" s="175"/>
      <c r="AG155" s="175"/>
      <c r="AH155" s="175"/>
      <c r="AI155" s="175"/>
      <c r="AJ155" s="175"/>
      <c r="AK155" s="175"/>
      <c r="AL155" s="175"/>
      <c r="AM155" s="175"/>
      <c r="AN155" s="175"/>
      <c r="AO155" s="175"/>
      <c r="AP155" s="175"/>
      <c r="AQ155" s="175"/>
      <c r="AR155" s="175"/>
      <c r="AS155" s="175"/>
      <c r="AT155" s="175"/>
      <c r="AU155" s="175"/>
      <c r="AV155" s="175"/>
      <c r="AW155" s="175"/>
      <c r="AX155" s="175"/>
      <c r="AY155" s="175"/>
      <c r="AZ155" s="175"/>
      <c r="BA155" s="175"/>
      <c r="BB155" s="175"/>
      <c r="BC155" s="175"/>
      <c r="BD155" s="175"/>
      <c r="BE155" s="175"/>
      <c r="BF155" s="175"/>
      <c r="BG155" s="175"/>
      <c r="BH155" s="175"/>
      <c r="BI155" s="175"/>
      <c r="BJ155" s="175"/>
      <c r="BK155" s="175"/>
      <c r="BL155" s="175"/>
      <c r="BM155" s="175"/>
      <c r="BN155" s="175"/>
      <c r="BO155" s="175"/>
      <c r="BP155" s="175"/>
      <c r="BQ155" s="175"/>
      <c r="BR155" s="175"/>
      <c r="BS155" s="175"/>
      <c r="BT155" s="175"/>
      <c r="BU155" s="175"/>
      <c r="BV155" s="175"/>
      <c r="CI155" s="93">
        <v>2</v>
      </c>
      <c r="CJ155" s="93" t="s">
        <v>87</v>
      </c>
      <c r="CK155" s="93" t="s">
        <v>350</v>
      </c>
      <c r="CL155" s="93" t="s">
        <v>381</v>
      </c>
      <c r="CM155" s="93">
        <v>249</v>
      </c>
    </row>
    <row r="156" spans="1:91" s="49" customFormat="1" ht="13.5">
      <c r="A156" s="173"/>
      <c r="B156" s="51"/>
      <c r="AA156" s="173"/>
      <c r="AB156" s="173"/>
      <c r="AC156" s="173"/>
      <c r="AD156" s="175"/>
      <c r="AE156" s="175"/>
      <c r="AF156" s="175"/>
      <c r="AG156" s="175"/>
      <c r="AH156" s="175"/>
      <c r="AI156" s="175"/>
      <c r="AJ156" s="175"/>
      <c r="AK156" s="175"/>
      <c r="AL156" s="175"/>
      <c r="AM156" s="175"/>
      <c r="AN156" s="175"/>
      <c r="AO156" s="175"/>
      <c r="AP156" s="175"/>
      <c r="AQ156" s="175"/>
      <c r="AR156" s="175"/>
      <c r="AS156" s="175"/>
      <c r="AT156" s="175"/>
      <c r="AU156" s="175"/>
      <c r="AV156" s="175"/>
      <c r="AW156" s="175"/>
      <c r="AX156" s="175"/>
      <c r="AY156" s="175"/>
      <c r="AZ156" s="175"/>
      <c r="BA156" s="175"/>
      <c r="BB156" s="175"/>
      <c r="BC156" s="175"/>
      <c r="BD156" s="175"/>
      <c r="BE156" s="175"/>
      <c r="BF156" s="175"/>
      <c r="BG156" s="175"/>
      <c r="BH156" s="175"/>
      <c r="BI156" s="175"/>
      <c r="BJ156" s="175"/>
      <c r="BK156" s="175"/>
      <c r="BL156" s="175"/>
      <c r="BM156" s="175"/>
      <c r="BN156" s="175"/>
      <c r="BO156" s="175"/>
      <c r="BP156" s="175"/>
      <c r="BQ156" s="175"/>
      <c r="BR156" s="175"/>
      <c r="BS156" s="175"/>
      <c r="BT156" s="175"/>
      <c r="BU156" s="175"/>
      <c r="BV156" s="175"/>
      <c r="CI156" s="93">
        <v>2</v>
      </c>
      <c r="CJ156" s="93" t="s">
        <v>87</v>
      </c>
      <c r="CK156" s="93" t="s">
        <v>350</v>
      </c>
      <c r="CL156" s="93" t="s">
        <v>382</v>
      </c>
      <c r="CM156" s="93">
        <v>250</v>
      </c>
    </row>
    <row r="157" spans="1:91" s="49" customFormat="1" ht="13.5">
      <c r="A157" s="173"/>
      <c r="B157" s="51"/>
      <c r="AA157" s="173"/>
      <c r="AB157" s="173"/>
      <c r="AC157" s="173"/>
      <c r="AD157" s="175"/>
      <c r="AE157" s="175"/>
      <c r="AF157" s="175"/>
      <c r="AG157" s="175"/>
      <c r="AH157" s="175"/>
      <c r="AI157" s="175"/>
      <c r="AJ157" s="175"/>
      <c r="AK157" s="175"/>
      <c r="AL157" s="175"/>
      <c r="AM157" s="175"/>
      <c r="AN157" s="175"/>
      <c r="AO157" s="175"/>
      <c r="AP157" s="175"/>
      <c r="AQ157" s="175"/>
      <c r="AR157" s="175"/>
      <c r="AS157" s="175"/>
      <c r="AT157" s="175"/>
      <c r="AU157" s="175"/>
      <c r="AV157" s="175"/>
      <c r="AW157" s="175"/>
      <c r="AX157" s="175"/>
      <c r="AY157" s="175"/>
      <c r="AZ157" s="175"/>
      <c r="BA157" s="175"/>
      <c r="BB157" s="175"/>
      <c r="BC157" s="175"/>
      <c r="BD157" s="175"/>
      <c r="BE157" s="175"/>
      <c r="BF157" s="175"/>
      <c r="BG157" s="175"/>
      <c r="BH157" s="175"/>
      <c r="BI157" s="175"/>
      <c r="BJ157" s="175"/>
      <c r="BK157" s="175"/>
      <c r="BL157" s="175"/>
      <c r="BM157" s="175"/>
      <c r="BN157" s="175"/>
      <c r="BO157" s="175"/>
      <c r="BP157" s="175"/>
      <c r="BQ157" s="175"/>
      <c r="BR157" s="175"/>
      <c r="BS157" s="175"/>
      <c r="BT157" s="175"/>
      <c r="BU157" s="175"/>
      <c r="BV157" s="175"/>
      <c r="CI157" s="93">
        <v>2</v>
      </c>
      <c r="CJ157" s="93" t="s">
        <v>87</v>
      </c>
      <c r="CK157" s="93" t="s">
        <v>350</v>
      </c>
      <c r="CL157" s="93" t="s">
        <v>383</v>
      </c>
      <c r="CM157" s="93">
        <v>251</v>
      </c>
    </row>
    <row r="158" spans="1:91" s="49" customFormat="1" ht="13.5">
      <c r="A158" s="173"/>
      <c r="B158" s="51"/>
      <c r="AA158" s="173"/>
      <c r="AB158" s="173"/>
      <c r="AC158" s="173"/>
      <c r="AD158" s="175"/>
      <c r="AE158" s="175"/>
      <c r="AF158" s="175"/>
      <c r="AG158" s="175"/>
      <c r="AH158" s="175"/>
      <c r="AI158" s="175"/>
      <c r="AJ158" s="175"/>
      <c r="AK158" s="175"/>
      <c r="AL158" s="175"/>
      <c r="AM158" s="175"/>
      <c r="AN158" s="175"/>
      <c r="AO158" s="175"/>
      <c r="AP158" s="175"/>
      <c r="AQ158" s="175"/>
      <c r="AR158" s="175"/>
      <c r="AS158" s="175"/>
      <c r="AT158" s="175"/>
      <c r="AU158" s="175"/>
      <c r="AV158" s="175"/>
      <c r="AW158" s="175"/>
      <c r="AX158" s="175"/>
      <c r="AY158" s="175"/>
      <c r="AZ158" s="175"/>
      <c r="BA158" s="175"/>
      <c r="BB158" s="175"/>
      <c r="BC158" s="175"/>
      <c r="BD158" s="175"/>
      <c r="BE158" s="175"/>
      <c r="BF158" s="175"/>
      <c r="BG158" s="175"/>
      <c r="BH158" s="175"/>
      <c r="BI158" s="175"/>
      <c r="BJ158" s="175"/>
      <c r="BK158" s="175"/>
      <c r="BL158" s="175"/>
      <c r="BM158" s="175"/>
      <c r="BN158" s="175"/>
      <c r="BO158" s="175"/>
      <c r="BP158" s="175"/>
      <c r="BQ158" s="175"/>
      <c r="BR158" s="175"/>
      <c r="BS158" s="175"/>
      <c r="BT158" s="175"/>
      <c r="BU158" s="175"/>
      <c r="BV158" s="175"/>
      <c r="CI158" s="93">
        <v>2</v>
      </c>
      <c r="CJ158" s="93" t="s">
        <v>87</v>
      </c>
      <c r="CK158" s="93" t="s">
        <v>350</v>
      </c>
      <c r="CL158" s="93" t="s">
        <v>384</v>
      </c>
      <c r="CM158" s="93">
        <v>252</v>
      </c>
    </row>
    <row r="159" spans="1:91" s="49" customFormat="1" ht="13.5">
      <c r="A159" s="173"/>
      <c r="B159" s="51"/>
      <c r="AA159" s="173"/>
      <c r="AB159" s="173"/>
      <c r="AC159" s="173"/>
      <c r="AD159" s="175"/>
      <c r="AE159" s="175"/>
      <c r="AF159" s="175"/>
      <c r="AG159" s="175"/>
      <c r="AH159" s="175"/>
      <c r="AI159" s="175"/>
      <c r="AJ159" s="175"/>
      <c r="AK159" s="175"/>
      <c r="AL159" s="175"/>
      <c r="AM159" s="175"/>
      <c r="AN159" s="175"/>
      <c r="AO159" s="175"/>
      <c r="AP159" s="175"/>
      <c r="AQ159" s="175"/>
      <c r="AR159" s="175"/>
      <c r="AS159" s="175"/>
      <c r="AT159" s="175"/>
      <c r="AU159" s="175"/>
      <c r="AV159" s="175"/>
      <c r="AW159" s="175"/>
      <c r="AX159" s="175"/>
      <c r="AY159" s="175"/>
      <c r="AZ159" s="175"/>
      <c r="BA159" s="175"/>
      <c r="BB159" s="175"/>
      <c r="BC159" s="175"/>
      <c r="BD159" s="175"/>
      <c r="BE159" s="175"/>
      <c r="BF159" s="175"/>
      <c r="BG159" s="175"/>
      <c r="BH159" s="175"/>
      <c r="BI159" s="175"/>
      <c r="BJ159" s="175"/>
      <c r="BK159" s="175"/>
      <c r="BL159" s="175"/>
      <c r="BM159" s="175"/>
      <c r="BN159" s="175"/>
      <c r="BO159" s="175"/>
      <c r="BP159" s="175"/>
      <c r="BQ159" s="175"/>
      <c r="BR159" s="175"/>
      <c r="BS159" s="175"/>
      <c r="BT159" s="175"/>
      <c r="BU159" s="175"/>
      <c r="BV159" s="175"/>
      <c r="CI159" s="93">
        <v>2</v>
      </c>
      <c r="CJ159" s="93" t="s">
        <v>87</v>
      </c>
      <c r="CK159" s="93" t="s">
        <v>350</v>
      </c>
      <c r="CL159" s="93" t="s">
        <v>385</v>
      </c>
      <c r="CM159" s="93">
        <v>253</v>
      </c>
    </row>
    <row r="160" spans="1:91" s="49" customFormat="1" ht="13.5">
      <c r="A160" s="173"/>
      <c r="B160" s="51"/>
      <c r="AA160" s="173"/>
      <c r="AB160" s="173"/>
      <c r="AC160" s="173"/>
      <c r="AD160" s="175"/>
      <c r="AE160" s="175"/>
      <c r="AF160" s="175"/>
      <c r="AG160" s="175"/>
      <c r="AH160" s="175"/>
      <c r="AI160" s="175"/>
      <c r="AJ160" s="175"/>
      <c r="AK160" s="175"/>
      <c r="AL160" s="175"/>
      <c r="AM160" s="175"/>
      <c r="AN160" s="175"/>
      <c r="AO160" s="175"/>
      <c r="AP160" s="175"/>
      <c r="AQ160" s="175"/>
      <c r="AR160" s="175"/>
      <c r="AS160" s="175"/>
      <c r="AT160" s="175"/>
      <c r="AU160" s="175"/>
      <c r="AV160" s="175"/>
      <c r="AW160" s="175"/>
      <c r="AX160" s="175"/>
      <c r="AY160" s="175"/>
      <c r="AZ160" s="175"/>
      <c r="BA160" s="175"/>
      <c r="BB160" s="175"/>
      <c r="BC160" s="175"/>
      <c r="BD160" s="175"/>
      <c r="BE160" s="175"/>
      <c r="BF160" s="175"/>
      <c r="BG160" s="175"/>
      <c r="BH160" s="175"/>
      <c r="BI160" s="175"/>
      <c r="BJ160" s="175"/>
      <c r="BK160" s="175"/>
      <c r="BL160" s="175"/>
      <c r="BM160" s="175"/>
      <c r="BN160" s="175"/>
      <c r="BO160" s="175"/>
      <c r="BP160" s="175"/>
      <c r="BQ160" s="175"/>
      <c r="BR160" s="175"/>
      <c r="BS160" s="175"/>
      <c r="BT160" s="175"/>
      <c r="BU160" s="175"/>
      <c r="BV160" s="175"/>
      <c r="CI160" s="93">
        <v>2</v>
      </c>
      <c r="CJ160" s="93" t="s">
        <v>87</v>
      </c>
      <c r="CK160" s="93" t="s">
        <v>350</v>
      </c>
      <c r="CL160" s="93" t="s">
        <v>386</v>
      </c>
      <c r="CM160" s="93">
        <v>254</v>
      </c>
    </row>
    <row r="161" spans="1:91" s="49" customFormat="1" ht="13.5">
      <c r="A161" s="173"/>
      <c r="B161" s="51"/>
      <c r="AA161" s="173"/>
      <c r="AB161" s="173"/>
      <c r="AC161" s="173"/>
      <c r="AD161" s="175"/>
      <c r="AE161" s="175"/>
      <c r="AF161" s="175"/>
      <c r="AG161" s="175"/>
      <c r="AH161" s="175"/>
      <c r="AI161" s="175"/>
      <c r="AJ161" s="175"/>
      <c r="AK161" s="175"/>
      <c r="AL161" s="175"/>
      <c r="AM161" s="175"/>
      <c r="AN161" s="175"/>
      <c r="AO161" s="175"/>
      <c r="AP161" s="175"/>
      <c r="AQ161" s="175"/>
      <c r="AR161" s="175"/>
      <c r="AS161" s="175"/>
      <c r="AT161" s="175"/>
      <c r="AU161" s="175"/>
      <c r="AV161" s="175"/>
      <c r="AW161" s="175"/>
      <c r="AX161" s="175"/>
      <c r="AY161" s="175"/>
      <c r="AZ161" s="175"/>
      <c r="BA161" s="175"/>
      <c r="BB161" s="175"/>
      <c r="BC161" s="175"/>
      <c r="BD161" s="175"/>
      <c r="BE161" s="175"/>
      <c r="BF161" s="175"/>
      <c r="BG161" s="175"/>
      <c r="BH161" s="175"/>
      <c r="BI161" s="175"/>
      <c r="BJ161" s="175"/>
      <c r="BK161" s="175"/>
      <c r="BL161" s="175"/>
      <c r="BM161" s="175"/>
      <c r="BN161" s="175"/>
      <c r="BO161" s="175"/>
      <c r="BP161" s="175"/>
      <c r="BQ161" s="175"/>
      <c r="BR161" s="175"/>
      <c r="BS161" s="175"/>
      <c r="BT161" s="175"/>
      <c r="BU161" s="175"/>
      <c r="BV161" s="175"/>
      <c r="CI161" s="93">
        <v>2</v>
      </c>
      <c r="CJ161" s="93" t="s">
        <v>87</v>
      </c>
      <c r="CK161" s="93" t="s">
        <v>350</v>
      </c>
      <c r="CL161" s="93" t="s">
        <v>387</v>
      </c>
      <c r="CM161" s="93">
        <v>255</v>
      </c>
    </row>
    <row r="162" spans="1:91" s="49" customFormat="1" ht="13.5">
      <c r="A162" s="173"/>
      <c r="B162" s="51"/>
      <c r="AA162" s="173"/>
      <c r="AB162" s="173"/>
      <c r="AC162" s="173"/>
      <c r="AD162" s="175"/>
      <c r="AE162" s="175"/>
      <c r="AF162" s="175"/>
      <c r="AG162" s="175"/>
      <c r="AH162" s="175"/>
      <c r="AI162" s="175"/>
      <c r="AJ162" s="175"/>
      <c r="AK162" s="175"/>
      <c r="AL162" s="175"/>
      <c r="AM162" s="175"/>
      <c r="AN162" s="175"/>
      <c r="AO162" s="175"/>
      <c r="AP162" s="175"/>
      <c r="AQ162" s="175"/>
      <c r="AR162" s="175"/>
      <c r="AS162" s="175"/>
      <c r="AT162" s="175"/>
      <c r="AU162" s="175"/>
      <c r="AV162" s="175"/>
      <c r="AW162" s="175"/>
      <c r="AX162" s="175"/>
      <c r="AY162" s="175"/>
      <c r="AZ162" s="175"/>
      <c r="BA162" s="175"/>
      <c r="BB162" s="175"/>
      <c r="BC162" s="175"/>
      <c r="BD162" s="175"/>
      <c r="BE162" s="175"/>
      <c r="BF162" s="175"/>
      <c r="BG162" s="175"/>
      <c r="BH162" s="175"/>
      <c r="BI162" s="175"/>
      <c r="BJ162" s="175"/>
      <c r="BK162" s="175"/>
      <c r="BL162" s="175"/>
      <c r="BM162" s="175"/>
      <c r="BN162" s="175"/>
      <c r="BO162" s="175"/>
      <c r="BP162" s="175"/>
      <c r="BQ162" s="175"/>
      <c r="BR162" s="175"/>
      <c r="BS162" s="175"/>
      <c r="BT162" s="175"/>
      <c r="BU162" s="175"/>
      <c r="BV162" s="175"/>
      <c r="CI162" s="93">
        <v>2</v>
      </c>
      <c r="CJ162" s="93" t="s">
        <v>87</v>
      </c>
      <c r="CK162" s="93" t="s">
        <v>350</v>
      </c>
      <c r="CL162" s="93" t="s">
        <v>388</v>
      </c>
      <c r="CM162" s="93">
        <v>256</v>
      </c>
    </row>
    <row r="163" spans="1:91" s="49" customFormat="1" ht="13.5">
      <c r="A163" s="173"/>
      <c r="B163" s="51"/>
      <c r="AA163" s="173"/>
      <c r="AB163" s="173"/>
      <c r="AC163" s="173"/>
      <c r="AD163" s="175"/>
      <c r="AE163" s="175"/>
      <c r="AF163" s="175"/>
      <c r="AG163" s="175"/>
      <c r="AH163" s="175"/>
      <c r="AI163" s="175"/>
      <c r="AJ163" s="175"/>
      <c r="AK163" s="175"/>
      <c r="AL163" s="175"/>
      <c r="AM163" s="175"/>
      <c r="AN163" s="175"/>
      <c r="AO163" s="175"/>
      <c r="AP163" s="175"/>
      <c r="AQ163" s="175"/>
      <c r="AR163" s="175"/>
      <c r="AS163" s="175"/>
      <c r="AT163" s="175"/>
      <c r="AU163" s="175"/>
      <c r="AV163" s="175"/>
      <c r="AW163" s="175"/>
      <c r="AX163" s="175"/>
      <c r="AY163" s="175"/>
      <c r="AZ163" s="175"/>
      <c r="BA163" s="175"/>
      <c r="BB163" s="175"/>
      <c r="BC163" s="175"/>
      <c r="BD163" s="175"/>
      <c r="BE163" s="175"/>
      <c r="BF163" s="175"/>
      <c r="BG163" s="175"/>
      <c r="BH163" s="175"/>
      <c r="BI163" s="175"/>
      <c r="BJ163" s="175"/>
      <c r="BK163" s="175"/>
      <c r="BL163" s="175"/>
      <c r="BM163" s="175"/>
      <c r="BN163" s="175"/>
      <c r="BO163" s="175"/>
      <c r="BP163" s="175"/>
      <c r="BQ163" s="175"/>
      <c r="BR163" s="175"/>
      <c r="BS163" s="175"/>
      <c r="BT163" s="175"/>
      <c r="BU163" s="175"/>
      <c r="BV163" s="175"/>
      <c r="CI163" s="93">
        <v>2</v>
      </c>
      <c r="CJ163" s="93" t="s">
        <v>87</v>
      </c>
      <c r="CK163" s="93" t="s">
        <v>350</v>
      </c>
      <c r="CL163" s="93" t="s">
        <v>389</v>
      </c>
      <c r="CM163" s="93">
        <v>257</v>
      </c>
    </row>
    <row r="164" spans="1:91" s="49" customFormat="1" ht="13.5">
      <c r="A164" s="173"/>
      <c r="B164" s="51"/>
      <c r="AA164" s="173"/>
      <c r="AB164" s="173"/>
      <c r="AC164" s="173"/>
      <c r="AD164" s="175"/>
      <c r="AE164" s="175"/>
      <c r="AF164" s="175"/>
      <c r="AG164" s="175"/>
      <c r="AH164" s="175"/>
      <c r="AI164" s="175"/>
      <c r="AJ164" s="175"/>
      <c r="AK164" s="175"/>
      <c r="AL164" s="175"/>
      <c r="AM164" s="175"/>
      <c r="AN164" s="175"/>
      <c r="AO164" s="175"/>
      <c r="AP164" s="175"/>
      <c r="AQ164" s="175"/>
      <c r="AR164" s="175"/>
      <c r="AS164" s="175"/>
      <c r="AT164" s="175"/>
      <c r="AU164" s="175"/>
      <c r="AV164" s="175"/>
      <c r="AW164" s="175"/>
      <c r="AX164" s="175"/>
      <c r="AY164" s="175"/>
      <c r="AZ164" s="175"/>
      <c r="BA164" s="175"/>
      <c r="BB164" s="175"/>
      <c r="BC164" s="175"/>
      <c r="BD164" s="175"/>
      <c r="BE164" s="175"/>
      <c r="BF164" s="175"/>
      <c r="BG164" s="175"/>
      <c r="BH164" s="175"/>
      <c r="BI164" s="175"/>
      <c r="BJ164" s="175"/>
      <c r="BK164" s="175"/>
      <c r="BL164" s="175"/>
      <c r="BM164" s="175"/>
      <c r="BN164" s="175"/>
      <c r="BO164" s="175"/>
      <c r="BP164" s="175"/>
      <c r="BQ164" s="175"/>
      <c r="BR164" s="175"/>
      <c r="BS164" s="175"/>
      <c r="BT164" s="175"/>
      <c r="BU164" s="175"/>
      <c r="BV164" s="175"/>
      <c r="CI164" s="93">
        <v>2</v>
      </c>
      <c r="CJ164" s="93" t="s">
        <v>87</v>
      </c>
      <c r="CK164" s="93" t="s">
        <v>350</v>
      </c>
      <c r="CL164" s="93" t="s">
        <v>390</v>
      </c>
      <c r="CM164" s="93">
        <v>258</v>
      </c>
    </row>
    <row r="165" spans="1:91" s="49" customFormat="1" ht="13.5">
      <c r="A165" s="173"/>
      <c r="B165" s="51"/>
      <c r="AA165" s="173"/>
      <c r="AB165" s="173"/>
      <c r="AC165" s="173"/>
      <c r="AD165" s="175"/>
      <c r="AE165" s="175"/>
      <c r="AF165" s="175"/>
      <c r="AG165" s="175"/>
      <c r="AH165" s="175"/>
      <c r="AI165" s="175"/>
      <c r="AJ165" s="175"/>
      <c r="AK165" s="175"/>
      <c r="AL165" s="175"/>
      <c r="AM165" s="175"/>
      <c r="AN165" s="175"/>
      <c r="AO165" s="175"/>
      <c r="AP165" s="175"/>
      <c r="AQ165" s="175"/>
      <c r="AR165" s="175"/>
      <c r="AS165" s="175"/>
      <c r="AT165" s="175"/>
      <c r="AU165" s="175"/>
      <c r="AV165" s="175"/>
      <c r="AW165" s="175"/>
      <c r="AX165" s="175"/>
      <c r="AY165" s="175"/>
      <c r="AZ165" s="175"/>
      <c r="BA165" s="175"/>
      <c r="BB165" s="175"/>
      <c r="BC165" s="175"/>
      <c r="BD165" s="175"/>
      <c r="BE165" s="175"/>
      <c r="BF165" s="175"/>
      <c r="BG165" s="175"/>
      <c r="BH165" s="175"/>
      <c r="BI165" s="175"/>
      <c r="BJ165" s="175"/>
      <c r="BK165" s="175"/>
      <c r="BL165" s="175"/>
      <c r="BM165" s="175"/>
      <c r="BN165" s="175"/>
      <c r="BO165" s="175"/>
      <c r="BP165" s="175"/>
      <c r="BQ165" s="175"/>
      <c r="BR165" s="175"/>
      <c r="BS165" s="175"/>
      <c r="BT165" s="175"/>
      <c r="BU165" s="175"/>
      <c r="BV165" s="175"/>
      <c r="CI165" s="93">
        <v>2</v>
      </c>
      <c r="CJ165" s="93" t="s">
        <v>87</v>
      </c>
      <c r="CK165" s="93" t="s">
        <v>350</v>
      </c>
      <c r="CL165" s="93" t="s">
        <v>391</v>
      </c>
      <c r="CM165" s="93">
        <v>259</v>
      </c>
    </row>
    <row r="166" spans="1:91" s="49" customFormat="1" ht="13.5">
      <c r="A166" s="173"/>
      <c r="B166" s="51"/>
      <c r="AA166" s="173"/>
      <c r="AB166" s="173"/>
      <c r="AC166" s="173"/>
      <c r="AD166" s="175"/>
      <c r="AE166" s="175"/>
      <c r="AF166" s="175"/>
      <c r="AG166" s="175"/>
      <c r="AH166" s="175"/>
      <c r="AI166" s="175"/>
      <c r="AJ166" s="175"/>
      <c r="AK166" s="175"/>
      <c r="AL166" s="175"/>
      <c r="AM166" s="175"/>
      <c r="AN166" s="175"/>
      <c r="AO166" s="175"/>
      <c r="AP166" s="175"/>
      <c r="AQ166" s="175"/>
      <c r="AR166" s="175"/>
      <c r="AS166" s="175"/>
      <c r="AT166" s="175"/>
      <c r="AU166" s="175"/>
      <c r="AV166" s="175"/>
      <c r="AW166" s="175"/>
      <c r="AX166" s="175"/>
      <c r="AY166" s="175"/>
      <c r="AZ166" s="175"/>
      <c r="BA166" s="175"/>
      <c r="BB166" s="175"/>
      <c r="BC166" s="175"/>
      <c r="BD166" s="175"/>
      <c r="BE166" s="175"/>
      <c r="BF166" s="175"/>
      <c r="BG166" s="175"/>
      <c r="BH166" s="175"/>
      <c r="BI166" s="175"/>
      <c r="BJ166" s="175"/>
      <c r="BK166" s="175"/>
      <c r="BL166" s="175"/>
      <c r="BM166" s="175"/>
      <c r="BN166" s="175"/>
      <c r="BO166" s="175"/>
      <c r="BP166" s="175"/>
      <c r="BQ166" s="175"/>
      <c r="BR166" s="175"/>
      <c r="BS166" s="175"/>
      <c r="BT166" s="175"/>
      <c r="BU166" s="175"/>
      <c r="BV166" s="175"/>
      <c r="CI166" s="93">
        <v>2</v>
      </c>
      <c r="CJ166" s="93" t="s">
        <v>87</v>
      </c>
      <c r="CK166" s="93" t="s">
        <v>350</v>
      </c>
      <c r="CL166" s="93" t="s">
        <v>1009</v>
      </c>
      <c r="CM166" s="93">
        <v>260</v>
      </c>
    </row>
    <row r="167" spans="1:91" s="49" customFormat="1" ht="13.5">
      <c r="A167" s="173"/>
      <c r="B167" s="51"/>
      <c r="AA167" s="173"/>
      <c r="AB167" s="173"/>
      <c r="AC167" s="173"/>
      <c r="AD167" s="175"/>
      <c r="AE167" s="175"/>
      <c r="AF167" s="175"/>
      <c r="AG167" s="175"/>
      <c r="AH167" s="175"/>
      <c r="AI167" s="175"/>
      <c r="AJ167" s="175"/>
      <c r="AK167" s="175"/>
      <c r="AL167" s="175"/>
      <c r="AM167" s="175"/>
      <c r="AN167" s="175"/>
      <c r="AO167" s="175"/>
      <c r="AP167" s="175"/>
      <c r="AQ167" s="175"/>
      <c r="AR167" s="175"/>
      <c r="AS167" s="175"/>
      <c r="AT167" s="175"/>
      <c r="AU167" s="175"/>
      <c r="AV167" s="175"/>
      <c r="AW167" s="175"/>
      <c r="AX167" s="175"/>
      <c r="AY167" s="175"/>
      <c r="AZ167" s="175"/>
      <c r="BA167" s="175"/>
      <c r="BB167" s="175"/>
      <c r="BC167" s="175"/>
      <c r="BD167" s="175"/>
      <c r="BE167" s="175"/>
      <c r="BF167" s="175"/>
      <c r="BG167" s="175"/>
      <c r="BH167" s="175"/>
      <c r="BI167" s="175"/>
      <c r="BJ167" s="175"/>
      <c r="BK167" s="175"/>
      <c r="BL167" s="175"/>
      <c r="BM167" s="175"/>
      <c r="BN167" s="175"/>
      <c r="BO167" s="175"/>
      <c r="BP167" s="175"/>
      <c r="BQ167" s="175"/>
      <c r="BR167" s="175"/>
      <c r="BS167" s="175"/>
      <c r="BT167" s="175"/>
      <c r="BU167" s="175"/>
      <c r="BV167" s="175"/>
      <c r="CI167" s="93">
        <v>2</v>
      </c>
      <c r="CJ167" s="93" t="s">
        <v>87</v>
      </c>
      <c r="CK167" s="93" t="s">
        <v>350</v>
      </c>
      <c r="CL167" s="93" t="s">
        <v>1010</v>
      </c>
      <c r="CM167" s="93">
        <v>261</v>
      </c>
    </row>
    <row r="168" spans="1:91" s="49" customFormat="1" ht="13.5">
      <c r="A168" s="173"/>
      <c r="B168" s="51"/>
      <c r="AA168" s="173"/>
      <c r="AB168" s="173"/>
      <c r="AC168" s="173"/>
      <c r="AD168" s="175"/>
      <c r="AE168" s="175"/>
      <c r="AF168" s="175"/>
      <c r="AG168" s="175"/>
      <c r="AH168" s="175"/>
      <c r="AI168" s="175"/>
      <c r="AJ168" s="175"/>
      <c r="AK168" s="175"/>
      <c r="AL168" s="175"/>
      <c r="AM168" s="175"/>
      <c r="AN168" s="175"/>
      <c r="AO168" s="175"/>
      <c r="AP168" s="175"/>
      <c r="AQ168" s="175"/>
      <c r="AR168" s="175"/>
      <c r="AS168" s="175"/>
      <c r="AT168" s="175"/>
      <c r="AU168" s="175"/>
      <c r="AV168" s="175"/>
      <c r="AW168" s="175"/>
      <c r="AX168" s="175"/>
      <c r="AY168" s="175"/>
      <c r="AZ168" s="175"/>
      <c r="BA168" s="175"/>
      <c r="BB168" s="175"/>
      <c r="BC168" s="175"/>
      <c r="BD168" s="175"/>
      <c r="BE168" s="175"/>
      <c r="BF168" s="175"/>
      <c r="BG168" s="175"/>
      <c r="BH168" s="175"/>
      <c r="BI168" s="175"/>
      <c r="BJ168" s="175"/>
      <c r="BK168" s="175"/>
      <c r="BL168" s="175"/>
      <c r="BM168" s="175"/>
      <c r="BN168" s="175"/>
      <c r="BO168" s="175"/>
      <c r="BP168" s="175"/>
      <c r="BQ168" s="175"/>
      <c r="BR168" s="175"/>
      <c r="BS168" s="175"/>
      <c r="BT168" s="175"/>
      <c r="BU168" s="175"/>
      <c r="BV168" s="175"/>
      <c r="CI168" s="93"/>
      <c r="CJ168" s="93"/>
      <c r="CK168" s="93"/>
      <c r="CL168" s="93"/>
      <c r="CM168" s="93"/>
    </row>
    <row r="169" spans="1:91" s="49" customFormat="1" ht="13.5">
      <c r="A169" s="173"/>
      <c r="B169" s="51"/>
      <c r="AA169" s="173"/>
      <c r="AB169" s="173"/>
      <c r="AC169" s="173"/>
      <c r="AD169" s="175"/>
      <c r="AE169" s="175"/>
      <c r="AF169" s="175"/>
      <c r="AG169" s="175"/>
      <c r="AH169" s="175"/>
      <c r="AI169" s="175"/>
      <c r="AJ169" s="175"/>
      <c r="AK169" s="175"/>
      <c r="AL169" s="175"/>
      <c r="AM169" s="175"/>
      <c r="AN169" s="175"/>
      <c r="AO169" s="175"/>
      <c r="AP169" s="175"/>
      <c r="AQ169" s="175"/>
      <c r="AR169" s="175"/>
      <c r="AS169" s="175"/>
      <c r="AT169" s="175"/>
      <c r="AU169" s="175"/>
      <c r="AV169" s="175"/>
      <c r="AW169" s="175"/>
      <c r="AX169" s="175"/>
      <c r="AY169" s="175"/>
      <c r="AZ169" s="175"/>
      <c r="BA169" s="175"/>
      <c r="BB169" s="175"/>
      <c r="BC169" s="175"/>
      <c r="BD169" s="175"/>
      <c r="BE169" s="175"/>
      <c r="BF169" s="175"/>
      <c r="BG169" s="175"/>
      <c r="BH169" s="175"/>
      <c r="BI169" s="175"/>
      <c r="BJ169" s="175"/>
      <c r="BK169" s="175"/>
      <c r="BL169" s="175"/>
      <c r="BM169" s="175"/>
      <c r="BN169" s="175"/>
      <c r="BO169" s="175"/>
      <c r="BP169" s="175"/>
      <c r="BQ169" s="175"/>
      <c r="BR169" s="175"/>
      <c r="BS169" s="175"/>
      <c r="BT169" s="175"/>
      <c r="BU169" s="175"/>
      <c r="BV169" s="175"/>
      <c r="CI169" s="93">
        <v>3</v>
      </c>
      <c r="CJ169" s="93" t="s">
        <v>89</v>
      </c>
      <c r="CK169" s="93" t="s">
        <v>1031</v>
      </c>
      <c r="CL169" s="93" t="s">
        <v>432</v>
      </c>
      <c r="CM169" s="93">
        <v>262</v>
      </c>
    </row>
    <row r="170" spans="1:91" s="49" customFormat="1" ht="13.5">
      <c r="A170" s="173"/>
      <c r="B170" s="51"/>
      <c r="AA170" s="173"/>
      <c r="AB170" s="173"/>
      <c r="AC170" s="173"/>
      <c r="AD170" s="175"/>
      <c r="AE170" s="175"/>
      <c r="AF170" s="175"/>
      <c r="AG170" s="175"/>
      <c r="AH170" s="175"/>
      <c r="AI170" s="175"/>
      <c r="AJ170" s="175"/>
      <c r="AK170" s="175"/>
      <c r="AL170" s="175"/>
      <c r="AM170" s="175"/>
      <c r="AN170" s="175"/>
      <c r="AO170" s="175"/>
      <c r="AP170" s="175"/>
      <c r="AQ170" s="175"/>
      <c r="AR170" s="175"/>
      <c r="AS170" s="175"/>
      <c r="AT170" s="175"/>
      <c r="AU170" s="175"/>
      <c r="AV170" s="175"/>
      <c r="AW170" s="175"/>
      <c r="AX170" s="175"/>
      <c r="AY170" s="175"/>
      <c r="AZ170" s="175"/>
      <c r="BA170" s="175"/>
      <c r="BB170" s="175"/>
      <c r="BC170" s="175"/>
      <c r="BD170" s="175"/>
      <c r="BE170" s="175"/>
      <c r="BF170" s="175"/>
      <c r="BG170" s="175"/>
      <c r="BH170" s="175"/>
      <c r="BI170" s="175"/>
      <c r="BJ170" s="175"/>
      <c r="BK170" s="175"/>
      <c r="BL170" s="175"/>
      <c r="BM170" s="175"/>
      <c r="BN170" s="175"/>
      <c r="BO170" s="175"/>
      <c r="BP170" s="175"/>
      <c r="BQ170" s="175"/>
      <c r="BR170" s="175"/>
      <c r="BS170" s="175"/>
      <c r="BT170" s="175"/>
      <c r="BU170" s="175"/>
      <c r="BV170" s="175"/>
      <c r="CI170" s="93">
        <v>3</v>
      </c>
      <c r="CJ170" s="93" t="s">
        <v>89</v>
      </c>
      <c r="CK170" s="93" t="s">
        <v>1031</v>
      </c>
      <c r="CL170" s="93" t="s">
        <v>433</v>
      </c>
      <c r="CM170" s="93">
        <v>263</v>
      </c>
    </row>
    <row r="171" spans="1:91" s="49" customFormat="1" ht="13.5">
      <c r="A171" s="173"/>
      <c r="B171" s="51"/>
      <c r="AA171" s="173"/>
      <c r="AB171" s="173"/>
      <c r="AC171" s="173"/>
      <c r="AD171" s="175"/>
      <c r="AE171" s="175"/>
      <c r="AF171" s="175"/>
      <c r="AG171" s="175"/>
      <c r="AH171" s="175"/>
      <c r="AI171" s="175"/>
      <c r="AJ171" s="175"/>
      <c r="AK171" s="175"/>
      <c r="AL171" s="175"/>
      <c r="AM171" s="175"/>
      <c r="AN171" s="175"/>
      <c r="AO171" s="175"/>
      <c r="AP171" s="175"/>
      <c r="AQ171" s="175"/>
      <c r="AR171" s="175"/>
      <c r="AS171" s="175"/>
      <c r="AT171" s="175"/>
      <c r="AU171" s="175"/>
      <c r="AV171" s="175"/>
      <c r="AW171" s="175"/>
      <c r="AX171" s="175"/>
      <c r="AY171" s="175"/>
      <c r="AZ171" s="175"/>
      <c r="BA171" s="175"/>
      <c r="BB171" s="175"/>
      <c r="BC171" s="175"/>
      <c r="BD171" s="175"/>
      <c r="BE171" s="175"/>
      <c r="BF171" s="175"/>
      <c r="BG171" s="175"/>
      <c r="BH171" s="175"/>
      <c r="BI171" s="175"/>
      <c r="BJ171" s="175"/>
      <c r="BK171" s="175"/>
      <c r="BL171" s="175"/>
      <c r="BM171" s="175"/>
      <c r="BN171" s="175"/>
      <c r="BO171" s="175"/>
      <c r="BP171" s="175"/>
      <c r="BQ171" s="175"/>
      <c r="BR171" s="175"/>
      <c r="BS171" s="175"/>
      <c r="BT171" s="175"/>
      <c r="BU171" s="175"/>
      <c r="BV171" s="175"/>
      <c r="CI171" s="93">
        <v>3</v>
      </c>
      <c r="CJ171" s="93" t="s">
        <v>89</v>
      </c>
      <c r="CK171" s="93" t="s">
        <v>1031</v>
      </c>
      <c r="CL171" s="93" t="s">
        <v>434</v>
      </c>
      <c r="CM171" s="93">
        <v>264</v>
      </c>
    </row>
    <row r="172" spans="1:91" s="49" customFormat="1" ht="13.5">
      <c r="A172" s="173"/>
      <c r="B172" s="51"/>
      <c r="AA172" s="173"/>
      <c r="AB172" s="173"/>
      <c r="AC172" s="173"/>
      <c r="AD172" s="175"/>
      <c r="AE172" s="175"/>
      <c r="AF172" s="175"/>
      <c r="AG172" s="175"/>
      <c r="AH172" s="175"/>
      <c r="AI172" s="175"/>
      <c r="AJ172" s="175"/>
      <c r="AK172" s="175"/>
      <c r="AL172" s="175"/>
      <c r="AM172" s="175"/>
      <c r="AN172" s="175"/>
      <c r="AO172" s="175"/>
      <c r="AP172" s="175"/>
      <c r="AQ172" s="175"/>
      <c r="AR172" s="175"/>
      <c r="AS172" s="175"/>
      <c r="AT172" s="175"/>
      <c r="AU172" s="175"/>
      <c r="AV172" s="175"/>
      <c r="AW172" s="175"/>
      <c r="AX172" s="175"/>
      <c r="AY172" s="175"/>
      <c r="AZ172" s="175"/>
      <c r="BA172" s="175"/>
      <c r="BB172" s="175"/>
      <c r="BC172" s="175"/>
      <c r="BD172" s="175"/>
      <c r="BE172" s="175"/>
      <c r="BF172" s="175"/>
      <c r="BG172" s="175"/>
      <c r="BH172" s="175"/>
      <c r="BI172" s="175"/>
      <c r="BJ172" s="175"/>
      <c r="BK172" s="175"/>
      <c r="BL172" s="175"/>
      <c r="BM172" s="175"/>
      <c r="BN172" s="175"/>
      <c r="BO172" s="175"/>
      <c r="BP172" s="175"/>
      <c r="BQ172" s="175"/>
      <c r="BR172" s="175"/>
      <c r="BS172" s="175"/>
      <c r="BT172" s="175"/>
      <c r="BU172" s="175"/>
      <c r="BV172" s="175"/>
      <c r="CI172" s="93">
        <v>3</v>
      </c>
      <c r="CJ172" s="93" t="s">
        <v>89</v>
      </c>
      <c r="CK172" s="93" t="s">
        <v>1031</v>
      </c>
      <c r="CL172" s="93" t="s">
        <v>435</v>
      </c>
      <c r="CM172" s="93">
        <v>265</v>
      </c>
    </row>
    <row r="173" spans="1:91" s="49" customFormat="1" ht="13.5">
      <c r="A173" s="173"/>
      <c r="B173" s="51"/>
      <c r="AA173" s="173"/>
      <c r="AB173" s="173"/>
      <c r="AC173" s="173"/>
      <c r="AD173" s="175"/>
      <c r="AE173" s="175"/>
      <c r="AF173" s="175"/>
      <c r="AG173" s="175"/>
      <c r="AH173" s="175"/>
      <c r="AI173" s="175"/>
      <c r="AJ173" s="175"/>
      <c r="AK173" s="175"/>
      <c r="AL173" s="175"/>
      <c r="AM173" s="175"/>
      <c r="AN173" s="175"/>
      <c r="AO173" s="175"/>
      <c r="AP173" s="175"/>
      <c r="AQ173" s="175"/>
      <c r="AR173" s="175"/>
      <c r="AS173" s="175"/>
      <c r="AT173" s="175"/>
      <c r="AU173" s="175"/>
      <c r="AV173" s="175"/>
      <c r="AW173" s="175"/>
      <c r="AX173" s="175"/>
      <c r="AY173" s="175"/>
      <c r="AZ173" s="175"/>
      <c r="BA173" s="175"/>
      <c r="BB173" s="175"/>
      <c r="BC173" s="175"/>
      <c r="BD173" s="175"/>
      <c r="BE173" s="175"/>
      <c r="BF173" s="175"/>
      <c r="BG173" s="175"/>
      <c r="BH173" s="175"/>
      <c r="BI173" s="175"/>
      <c r="BJ173" s="175"/>
      <c r="BK173" s="175"/>
      <c r="BL173" s="175"/>
      <c r="BM173" s="175"/>
      <c r="BN173" s="175"/>
      <c r="BO173" s="175"/>
      <c r="BP173" s="175"/>
      <c r="BQ173" s="175"/>
      <c r="BR173" s="175"/>
      <c r="BS173" s="175"/>
      <c r="BT173" s="175"/>
      <c r="BU173" s="175"/>
      <c r="BV173" s="175"/>
      <c r="CI173" s="93">
        <v>3</v>
      </c>
      <c r="CJ173" s="93" t="s">
        <v>89</v>
      </c>
      <c r="CK173" s="93" t="s">
        <v>1031</v>
      </c>
      <c r="CL173" s="93" t="s">
        <v>436</v>
      </c>
      <c r="CM173" s="93">
        <v>266</v>
      </c>
    </row>
    <row r="174" spans="1:91" s="49" customFormat="1" ht="13.5">
      <c r="A174" s="173"/>
      <c r="B174" s="51"/>
      <c r="AA174" s="173"/>
      <c r="AB174" s="173"/>
      <c r="AC174" s="173"/>
      <c r="AD174" s="175"/>
      <c r="AE174" s="175"/>
      <c r="AF174" s="175"/>
      <c r="AG174" s="175"/>
      <c r="AH174" s="175"/>
      <c r="AI174" s="175"/>
      <c r="AJ174" s="175"/>
      <c r="AK174" s="175"/>
      <c r="AL174" s="175"/>
      <c r="AM174" s="175"/>
      <c r="AN174" s="175"/>
      <c r="AO174" s="175"/>
      <c r="AP174" s="175"/>
      <c r="AQ174" s="175"/>
      <c r="AR174" s="175"/>
      <c r="AS174" s="175"/>
      <c r="AT174" s="175"/>
      <c r="AU174" s="175"/>
      <c r="AV174" s="175"/>
      <c r="AW174" s="175"/>
      <c r="AX174" s="175"/>
      <c r="AY174" s="175"/>
      <c r="AZ174" s="175"/>
      <c r="BA174" s="175"/>
      <c r="BB174" s="175"/>
      <c r="BC174" s="175"/>
      <c r="BD174" s="175"/>
      <c r="BE174" s="175"/>
      <c r="BF174" s="175"/>
      <c r="BG174" s="175"/>
      <c r="BH174" s="175"/>
      <c r="BI174" s="175"/>
      <c r="BJ174" s="175"/>
      <c r="BK174" s="175"/>
      <c r="BL174" s="175"/>
      <c r="BM174" s="175"/>
      <c r="BN174" s="175"/>
      <c r="BO174" s="175"/>
      <c r="BP174" s="175"/>
      <c r="BQ174" s="175"/>
      <c r="BR174" s="175"/>
      <c r="BS174" s="175"/>
      <c r="BT174" s="175"/>
      <c r="BU174" s="175"/>
      <c r="BV174" s="175"/>
      <c r="CI174" s="93">
        <v>3</v>
      </c>
      <c r="CJ174" s="93" t="s">
        <v>89</v>
      </c>
      <c r="CK174" s="93" t="s">
        <v>1031</v>
      </c>
      <c r="CL174" s="93" t="s">
        <v>437</v>
      </c>
      <c r="CM174" s="93">
        <v>267</v>
      </c>
    </row>
    <row r="175" spans="1:91" s="49" customFormat="1" ht="13.5">
      <c r="A175" s="173"/>
      <c r="B175" s="51"/>
      <c r="AA175" s="173"/>
      <c r="AB175" s="173"/>
      <c r="AC175" s="173"/>
      <c r="AD175" s="175"/>
      <c r="AE175" s="175"/>
      <c r="AF175" s="175"/>
      <c r="AG175" s="175"/>
      <c r="AH175" s="175"/>
      <c r="AI175" s="175"/>
      <c r="AJ175" s="175"/>
      <c r="AK175" s="175"/>
      <c r="AL175" s="175"/>
      <c r="AM175" s="175"/>
      <c r="AN175" s="175"/>
      <c r="AO175" s="175"/>
      <c r="AP175" s="175"/>
      <c r="AQ175" s="175"/>
      <c r="AR175" s="175"/>
      <c r="AS175" s="175"/>
      <c r="AT175" s="175"/>
      <c r="AU175" s="175"/>
      <c r="AV175" s="175"/>
      <c r="AW175" s="175"/>
      <c r="AX175" s="175"/>
      <c r="AY175" s="175"/>
      <c r="AZ175" s="175"/>
      <c r="BA175" s="175"/>
      <c r="BB175" s="175"/>
      <c r="BC175" s="175"/>
      <c r="BD175" s="175"/>
      <c r="BE175" s="175"/>
      <c r="BF175" s="175"/>
      <c r="BG175" s="175"/>
      <c r="BH175" s="175"/>
      <c r="BI175" s="175"/>
      <c r="BJ175" s="175"/>
      <c r="BK175" s="175"/>
      <c r="BL175" s="175"/>
      <c r="BM175" s="175"/>
      <c r="BN175" s="175"/>
      <c r="BO175" s="175"/>
      <c r="BP175" s="175"/>
      <c r="BQ175" s="175"/>
      <c r="BR175" s="175"/>
      <c r="BS175" s="175"/>
      <c r="BT175" s="175"/>
      <c r="BU175" s="175"/>
      <c r="BV175" s="175"/>
      <c r="CI175" s="93">
        <v>3</v>
      </c>
      <c r="CJ175" s="93" t="s">
        <v>89</v>
      </c>
      <c r="CK175" s="93" t="s">
        <v>1031</v>
      </c>
      <c r="CL175" s="93" t="s">
        <v>438</v>
      </c>
      <c r="CM175" s="93">
        <v>268</v>
      </c>
    </row>
    <row r="176" spans="1:91" s="49" customFormat="1" ht="13.5">
      <c r="A176" s="173"/>
      <c r="B176" s="51"/>
      <c r="AA176" s="173"/>
      <c r="AB176" s="173"/>
      <c r="AC176" s="173"/>
      <c r="AD176" s="175"/>
      <c r="AE176" s="175"/>
      <c r="AF176" s="175"/>
      <c r="AG176" s="175"/>
      <c r="AH176" s="175"/>
      <c r="AI176" s="175"/>
      <c r="AJ176" s="175"/>
      <c r="AK176" s="175"/>
      <c r="AL176" s="175"/>
      <c r="AM176" s="175"/>
      <c r="AN176" s="175"/>
      <c r="AO176" s="175"/>
      <c r="AP176" s="175"/>
      <c r="AQ176" s="175"/>
      <c r="AR176" s="175"/>
      <c r="AS176" s="175"/>
      <c r="AT176" s="175"/>
      <c r="AU176" s="175"/>
      <c r="AV176" s="175"/>
      <c r="AW176" s="175"/>
      <c r="AX176" s="175"/>
      <c r="AY176" s="175"/>
      <c r="AZ176" s="175"/>
      <c r="BA176" s="175"/>
      <c r="BB176" s="175"/>
      <c r="BC176" s="175"/>
      <c r="BD176" s="175"/>
      <c r="BE176" s="175"/>
      <c r="BF176" s="175"/>
      <c r="BG176" s="175"/>
      <c r="BH176" s="175"/>
      <c r="BI176" s="175"/>
      <c r="BJ176" s="175"/>
      <c r="BK176" s="175"/>
      <c r="BL176" s="175"/>
      <c r="BM176" s="175"/>
      <c r="BN176" s="175"/>
      <c r="BO176" s="175"/>
      <c r="BP176" s="175"/>
      <c r="BQ176" s="175"/>
      <c r="BR176" s="175"/>
      <c r="BS176" s="175"/>
      <c r="BT176" s="175"/>
      <c r="BU176" s="175"/>
      <c r="BV176" s="175"/>
      <c r="CI176" s="93">
        <v>3</v>
      </c>
      <c r="CJ176" s="93" t="s">
        <v>89</v>
      </c>
      <c r="CK176" s="93" t="s">
        <v>1031</v>
      </c>
      <c r="CL176" s="93" t="s">
        <v>439</v>
      </c>
      <c r="CM176" s="93">
        <v>269</v>
      </c>
    </row>
    <row r="177" spans="1:91" s="49" customFormat="1" ht="13.5">
      <c r="A177" s="173"/>
      <c r="B177" s="51"/>
      <c r="AA177" s="173"/>
      <c r="AB177" s="173"/>
      <c r="AC177" s="173"/>
      <c r="AD177" s="175"/>
      <c r="AE177" s="175"/>
      <c r="AF177" s="175"/>
      <c r="AG177" s="175"/>
      <c r="AH177" s="175"/>
      <c r="AI177" s="175"/>
      <c r="AJ177" s="175"/>
      <c r="AK177" s="175"/>
      <c r="AL177" s="175"/>
      <c r="AM177" s="175"/>
      <c r="AN177" s="175"/>
      <c r="AO177" s="175"/>
      <c r="AP177" s="175"/>
      <c r="AQ177" s="175"/>
      <c r="AR177" s="175"/>
      <c r="AS177" s="175"/>
      <c r="AT177" s="175"/>
      <c r="AU177" s="175"/>
      <c r="AV177" s="175"/>
      <c r="AW177" s="175"/>
      <c r="AX177" s="175"/>
      <c r="AY177" s="175"/>
      <c r="AZ177" s="175"/>
      <c r="BA177" s="175"/>
      <c r="BB177" s="175"/>
      <c r="BC177" s="175"/>
      <c r="BD177" s="175"/>
      <c r="BE177" s="175"/>
      <c r="BF177" s="175"/>
      <c r="BG177" s="175"/>
      <c r="BH177" s="175"/>
      <c r="BI177" s="175"/>
      <c r="BJ177" s="175"/>
      <c r="BK177" s="175"/>
      <c r="BL177" s="175"/>
      <c r="BM177" s="175"/>
      <c r="BN177" s="175"/>
      <c r="BO177" s="175"/>
      <c r="BP177" s="175"/>
      <c r="BQ177" s="175"/>
      <c r="BR177" s="175"/>
      <c r="BS177" s="175"/>
      <c r="BT177" s="175"/>
      <c r="BU177" s="175"/>
      <c r="BV177" s="175"/>
      <c r="CI177" s="93">
        <v>3</v>
      </c>
      <c r="CJ177" s="93" t="s">
        <v>89</v>
      </c>
      <c r="CK177" s="93" t="s">
        <v>1031</v>
      </c>
      <c r="CL177" s="93" t="s">
        <v>440</v>
      </c>
      <c r="CM177" s="93">
        <v>270</v>
      </c>
    </row>
    <row r="178" spans="1:91" s="49" customFormat="1" ht="13.5">
      <c r="A178" s="173"/>
      <c r="B178" s="51"/>
      <c r="AA178" s="173"/>
      <c r="AB178" s="173"/>
      <c r="AC178" s="173"/>
      <c r="AD178" s="175"/>
      <c r="AE178" s="175"/>
      <c r="AF178" s="175"/>
      <c r="AG178" s="175"/>
      <c r="AH178" s="175"/>
      <c r="AI178" s="175"/>
      <c r="AJ178" s="175"/>
      <c r="AK178" s="175"/>
      <c r="AL178" s="175"/>
      <c r="AM178" s="175"/>
      <c r="AN178" s="175"/>
      <c r="AO178" s="175"/>
      <c r="AP178" s="175"/>
      <c r="AQ178" s="175"/>
      <c r="AR178" s="175"/>
      <c r="AS178" s="175"/>
      <c r="AT178" s="175"/>
      <c r="AU178" s="175"/>
      <c r="AV178" s="175"/>
      <c r="AW178" s="175"/>
      <c r="AX178" s="175"/>
      <c r="AY178" s="175"/>
      <c r="AZ178" s="175"/>
      <c r="BA178" s="175"/>
      <c r="BB178" s="175"/>
      <c r="BC178" s="175"/>
      <c r="BD178" s="175"/>
      <c r="BE178" s="175"/>
      <c r="BF178" s="175"/>
      <c r="BG178" s="175"/>
      <c r="BH178" s="175"/>
      <c r="BI178" s="175"/>
      <c r="BJ178" s="175"/>
      <c r="BK178" s="175"/>
      <c r="BL178" s="175"/>
      <c r="BM178" s="175"/>
      <c r="BN178" s="175"/>
      <c r="BO178" s="175"/>
      <c r="BP178" s="175"/>
      <c r="BQ178" s="175"/>
      <c r="BR178" s="175"/>
      <c r="BS178" s="175"/>
      <c r="BT178" s="175"/>
      <c r="BU178" s="175"/>
      <c r="BV178" s="175"/>
      <c r="CI178" s="93">
        <v>3</v>
      </c>
      <c r="CJ178" s="93" t="s">
        <v>89</v>
      </c>
      <c r="CK178" s="93" t="s">
        <v>1031</v>
      </c>
      <c r="CL178" s="93" t="s">
        <v>441</v>
      </c>
      <c r="CM178" s="93">
        <v>271</v>
      </c>
    </row>
    <row r="179" spans="1:91" s="49" customFormat="1" ht="13.5">
      <c r="A179" s="173"/>
      <c r="B179" s="51"/>
      <c r="AA179" s="173"/>
      <c r="AB179" s="173"/>
      <c r="AC179" s="173"/>
      <c r="AD179" s="175"/>
      <c r="AE179" s="175"/>
      <c r="AF179" s="175"/>
      <c r="AG179" s="175"/>
      <c r="AH179" s="175"/>
      <c r="AI179" s="175"/>
      <c r="AJ179" s="175"/>
      <c r="AK179" s="175"/>
      <c r="AL179" s="175"/>
      <c r="AM179" s="175"/>
      <c r="AN179" s="175"/>
      <c r="AO179" s="175"/>
      <c r="AP179" s="175"/>
      <c r="AQ179" s="175"/>
      <c r="AR179" s="175"/>
      <c r="AS179" s="175"/>
      <c r="AT179" s="175"/>
      <c r="AU179" s="175"/>
      <c r="AV179" s="175"/>
      <c r="AW179" s="175"/>
      <c r="AX179" s="175"/>
      <c r="AY179" s="175"/>
      <c r="AZ179" s="175"/>
      <c r="BA179" s="175"/>
      <c r="BB179" s="175"/>
      <c r="BC179" s="175"/>
      <c r="BD179" s="175"/>
      <c r="BE179" s="175"/>
      <c r="BF179" s="175"/>
      <c r="BG179" s="175"/>
      <c r="BH179" s="175"/>
      <c r="BI179" s="175"/>
      <c r="BJ179" s="175"/>
      <c r="BK179" s="175"/>
      <c r="BL179" s="175"/>
      <c r="BM179" s="175"/>
      <c r="BN179" s="175"/>
      <c r="BO179" s="175"/>
      <c r="BP179" s="175"/>
      <c r="BQ179" s="175"/>
      <c r="BR179" s="175"/>
      <c r="BS179" s="175"/>
      <c r="BT179" s="175"/>
      <c r="BU179" s="175"/>
      <c r="BV179" s="175"/>
      <c r="CI179" s="93">
        <v>3</v>
      </c>
      <c r="CJ179" s="93" t="s">
        <v>89</v>
      </c>
      <c r="CK179" s="93" t="s">
        <v>1031</v>
      </c>
      <c r="CL179" s="93" t="s">
        <v>442</v>
      </c>
      <c r="CM179" s="93">
        <v>272</v>
      </c>
    </row>
    <row r="180" spans="1:91" s="49" customFormat="1" ht="13.5">
      <c r="A180" s="173"/>
      <c r="B180" s="51"/>
      <c r="AA180" s="173"/>
      <c r="AB180" s="173"/>
      <c r="AC180" s="173"/>
      <c r="AD180" s="175"/>
      <c r="AE180" s="175"/>
      <c r="AF180" s="175"/>
      <c r="AG180" s="175"/>
      <c r="AH180" s="175"/>
      <c r="AI180" s="175"/>
      <c r="AJ180" s="175"/>
      <c r="AK180" s="175"/>
      <c r="AL180" s="175"/>
      <c r="AM180" s="175"/>
      <c r="AN180" s="175"/>
      <c r="AO180" s="175"/>
      <c r="AP180" s="175"/>
      <c r="AQ180" s="175"/>
      <c r="AR180" s="175"/>
      <c r="AS180" s="175"/>
      <c r="AT180" s="175"/>
      <c r="AU180" s="175"/>
      <c r="AV180" s="175"/>
      <c r="AW180" s="175"/>
      <c r="AX180" s="175"/>
      <c r="AY180" s="175"/>
      <c r="AZ180" s="175"/>
      <c r="BA180" s="175"/>
      <c r="BB180" s="175"/>
      <c r="BC180" s="175"/>
      <c r="BD180" s="175"/>
      <c r="BE180" s="175"/>
      <c r="BF180" s="175"/>
      <c r="BG180" s="175"/>
      <c r="BH180" s="175"/>
      <c r="BI180" s="175"/>
      <c r="BJ180" s="175"/>
      <c r="BK180" s="175"/>
      <c r="BL180" s="175"/>
      <c r="BM180" s="175"/>
      <c r="BN180" s="175"/>
      <c r="BO180" s="175"/>
      <c r="BP180" s="175"/>
      <c r="BQ180" s="175"/>
      <c r="BR180" s="175"/>
      <c r="BS180" s="175"/>
      <c r="BT180" s="175"/>
      <c r="BU180" s="175"/>
      <c r="BV180" s="175"/>
      <c r="CI180" s="93">
        <v>3</v>
      </c>
      <c r="CJ180" s="93" t="s">
        <v>89</v>
      </c>
      <c r="CK180" s="93" t="s">
        <v>1031</v>
      </c>
      <c r="CL180" s="93" t="s">
        <v>1028</v>
      </c>
      <c r="CM180" s="93">
        <v>273</v>
      </c>
    </row>
    <row r="181" spans="1:91" s="49" customFormat="1" ht="13.5">
      <c r="A181" s="173"/>
      <c r="B181" s="51"/>
      <c r="AA181" s="173"/>
      <c r="AB181" s="173"/>
      <c r="AC181" s="173"/>
      <c r="AD181" s="175"/>
      <c r="AE181" s="175"/>
      <c r="AF181" s="175"/>
      <c r="AG181" s="175"/>
      <c r="AH181" s="175"/>
      <c r="AI181" s="175"/>
      <c r="AJ181" s="175"/>
      <c r="AK181" s="175"/>
      <c r="AL181" s="175"/>
      <c r="AM181" s="175"/>
      <c r="AN181" s="175"/>
      <c r="AO181" s="175"/>
      <c r="AP181" s="175"/>
      <c r="AQ181" s="175"/>
      <c r="AR181" s="175"/>
      <c r="AS181" s="175"/>
      <c r="AT181" s="175"/>
      <c r="AU181" s="175"/>
      <c r="AV181" s="175"/>
      <c r="AW181" s="175"/>
      <c r="AX181" s="175"/>
      <c r="AY181" s="175"/>
      <c r="AZ181" s="175"/>
      <c r="BA181" s="175"/>
      <c r="BB181" s="175"/>
      <c r="BC181" s="175"/>
      <c r="BD181" s="175"/>
      <c r="BE181" s="175"/>
      <c r="BF181" s="175"/>
      <c r="BG181" s="175"/>
      <c r="BH181" s="175"/>
      <c r="BI181" s="175"/>
      <c r="BJ181" s="175"/>
      <c r="BK181" s="175"/>
      <c r="BL181" s="175"/>
      <c r="BM181" s="175"/>
      <c r="BN181" s="175"/>
      <c r="BO181" s="175"/>
      <c r="BP181" s="175"/>
      <c r="BQ181" s="175"/>
      <c r="BR181" s="175"/>
      <c r="BS181" s="175"/>
      <c r="BT181" s="175"/>
      <c r="BU181" s="175"/>
      <c r="BV181" s="175"/>
      <c r="CI181" s="93">
        <v>3</v>
      </c>
      <c r="CJ181" s="93"/>
      <c r="CK181" s="93"/>
      <c r="CL181" s="93"/>
      <c r="CM181" s="93">
        <v>274</v>
      </c>
    </row>
    <row r="182" spans="1:91" s="49" customFormat="1" ht="13.5">
      <c r="A182" s="173"/>
      <c r="B182" s="51"/>
      <c r="AA182" s="173"/>
      <c r="AB182" s="173"/>
      <c r="AC182" s="173"/>
      <c r="AD182" s="175"/>
      <c r="AE182" s="175"/>
      <c r="AF182" s="175"/>
      <c r="AG182" s="175"/>
      <c r="AH182" s="175"/>
      <c r="AI182" s="175"/>
      <c r="AJ182" s="175"/>
      <c r="AK182" s="175"/>
      <c r="AL182" s="175"/>
      <c r="AM182" s="175"/>
      <c r="AN182" s="175"/>
      <c r="AO182" s="175"/>
      <c r="AP182" s="175"/>
      <c r="AQ182" s="175"/>
      <c r="AR182" s="175"/>
      <c r="AS182" s="175"/>
      <c r="AT182" s="175"/>
      <c r="AU182" s="175"/>
      <c r="AV182" s="175"/>
      <c r="AW182" s="175"/>
      <c r="AX182" s="175"/>
      <c r="AY182" s="175"/>
      <c r="AZ182" s="175"/>
      <c r="BA182" s="175"/>
      <c r="BB182" s="175"/>
      <c r="BC182" s="175"/>
      <c r="BD182" s="175"/>
      <c r="BE182" s="175"/>
      <c r="BF182" s="175"/>
      <c r="BG182" s="175"/>
      <c r="BH182" s="175"/>
      <c r="BI182" s="175"/>
      <c r="BJ182" s="175"/>
      <c r="BK182" s="175"/>
      <c r="BL182" s="175"/>
      <c r="BM182" s="175"/>
      <c r="BN182" s="175"/>
      <c r="BO182" s="175"/>
      <c r="BP182" s="175"/>
      <c r="BQ182" s="175"/>
      <c r="BR182" s="175"/>
      <c r="BS182" s="175"/>
      <c r="BT182" s="175"/>
      <c r="BU182" s="175"/>
      <c r="BV182" s="175"/>
      <c r="CI182" s="93">
        <v>3</v>
      </c>
      <c r="CJ182" s="93" t="s">
        <v>89</v>
      </c>
      <c r="CK182" s="93" t="s">
        <v>1031</v>
      </c>
      <c r="CL182" s="93" t="s">
        <v>443</v>
      </c>
      <c r="CM182" s="93">
        <v>275</v>
      </c>
    </row>
    <row r="183" spans="1:91" s="49" customFormat="1" ht="13.5">
      <c r="A183" s="173"/>
      <c r="B183" s="51"/>
      <c r="AA183" s="173"/>
      <c r="AB183" s="173"/>
      <c r="AC183" s="173"/>
      <c r="AD183" s="175"/>
      <c r="AE183" s="175"/>
      <c r="AF183" s="175"/>
      <c r="AG183" s="175"/>
      <c r="AH183" s="175"/>
      <c r="AI183" s="175"/>
      <c r="AJ183" s="175"/>
      <c r="AK183" s="175"/>
      <c r="AL183" s="175"/>
      <c r="AM183" s="175"/>
      <c r="AN183" s="175"/>
      <c r="AO183" s="175"/>
      <c r="AP183" s="175"/>
      <c r="AQ183" s="175"/>
      <c r="AR183" s="175"/>
      <c r="AS183" s="175"/>
      <c r="AT183" s="175"/>
      <c r="AU183" s="175"/>
      <c r="AV183" s="175"/>
      <c r="AW183" s="175"/>
      <c r="AX183" s="175"/>
      <c r="AY183" s="175"/>
      <c r="AZ183" s="175"/>
      <c r="BA183" s="175"/>
      <c r="BB183" s="175"/>
      <c r="BC183" s="175"/>
      <c r="BD183" s="175"/>
      <c r="BE183" s="175"/>
      <c r="BF183" s="175"/>
      <c r="BG183" s="175"/>
      <c r="BH183" s="175"/>
      <c r="BI183" s="175"/>
      <c r="BJ183" s="175"/>
      <c r="BK183" s="175"/>
      <c r="BL183" s="175"/>
      <c r="BM183" s="175"/>
      <c r="BN183" s="175"/>
      <c r="BO183" s="175"/>
      <c r="BP183" s="175"/>
      <c r="BQ183" s="175"/>
      <c r="BR183" s="175"/>
      <c r="BS183" s="175"/>
      <c r="BT183" s="175"/>
      <c r="BU183" s="175"/>
      <c r="BV183" s="175"/>
      <c r="CI183" s="93">
        <v>3</v>
      </c>
      <c r="CJ183" s="93" t="s">
        <v>89</v>
      </c>
      <c r="CK183" s="93" t="s">
        <v>1031</v>
      </c>
      <c r="CL183" s="93" t="s">
        <v>444</v>
      </c>
      <c r="CM183" s="93">
        <v>276</v>
      </c>
    </row>
    <row r="184" spans="1:91" s="49" customFormat="1" ht="13.5">
      <c r="A184" s="173"/>
      <c r="B184" s="51"/>
      <c r="AA184" s="173"/>
      <c r="AB184" s="173"/>
      <c r="AC184" s="173"/>
      <c r="AD184" s="175"/>
      <c r="AE184" s="175"/>
      <c r="AF184" s="175"/>
      <c r="AG184" s="175"/>
      <c r="AH184" s="175"/>
      <c r="AI184" s="175"/>
      <c r="AJ184" s="175"/>
      <c r="AK184" s="175"/>
      <c r="AL184" s="175"/>
      <c r="AM184" s="175"/>
      <c r="AN184" s="175"/>
      <c r="AO184" s="175"/>
      <c r="AP184" s="175"/>
      <c r="AQ184" s="175"/>
      <c r="AR184" s="175"/>
      <c r="AS184" s="175"/>
      <c r="AT184" s="175"/>
      <c r="AU184" s="175"/>
      <c r="AV184" s="175"/>
      <c r="AW184" s="175"/>
      <c r="AX184" s="175"/>
      <c r="AY184" s="175"/>
      <c r="AZ184" s="175"/>
      <c r="BA184" s="175"/>
      <c r="BB184" s="175"/>
      <c r="BC184" s="175"/>
      <c r="BD184" s="175"/>
      <c r="BE184" s="175"/>
      <c r="BF184" s="175"/>
      <c r="BG184" s="175"/>
      <c r="BH184" s="175"/>
      <c r="BI184" s="175"/>
      <c r="BJ184" s="175"/>
      <c r="BK184" s="175"/>
      <c r="BL184" s="175"/>
      <c r="BM184" s="175"/>
      <c r="BN184" s="175"/>
      <c r="BO184" s="175"/>
      <c r="BP184" s="175"/>
      <c r="BQ184" s="175"/>
      <c r="BR184" s="175"/>
      <c r="BS184" s="175"/>
      <c r="BT184" s="175"/>
      <c r="BU184" s="175"/>
      <c r="BV184" s="175"/>
      <c r="CI184" s="93">
        <v>3</v>
      </c>
      <c r="CJ184" s="93" t="s">
        <v>89</v>
      </c>
      <c r="CK184" s="93" t="s">
        <v>1031</v>
      </c>
      <c r="CL184" s="93" t="s">
        <v>445</v>
      </c>
      <c r="CM184" s="93">
        <v>277</v>
      </c>
    </row>
    <row r="185" spans="1:91" s="49" customFormat="1" ht="13.5">
      <c r="A185" s="173"/>
      <c r="B185" s="51"/>
      <c r="AA185" s="173"/>
      <c r="AB185" s="173"/>
      <c r="AC185" s="173"/>
      <c r="AD185" s="175"/>
      <c r="AE185" s="175"/>
      <c r="AF185" s="175"/>
      <c r="AG185" s="175"/>
      <c r="AH185" s="175"/>
      <c r="AI185" s="175"/>
      <c r="AJ185" s="175"/>
      <c r="AK185" s="175"/>
      <c r="AL185" s="175"/>
      <c r="AM185" s="175"/>
      <c r="AN185" s="175"/>
      <c r="AO185" s="175"/>
      <c r="AP185" s="175"/>
      <c r="AQ185" s="175"/>
      <c r="AR185" s="175"/>
      <c r="AS185" s="175"/>
      <c r="AT185" s="175"/>
      <c r="AU185" s="175"/>
      <c r="AV185" s="175"/>
      <c r="AW185" s="175"/>
      <c r="AX185" s="175"/>
      <c r="AY185" s="175"/>
      <c r="AZ185" s="175"/>
      <c r="BA185" s="175"/>
      <c r="BB185" s="175"/>
      <c r="BC185" s="175"/>
      <c r="BD185" s="175"/>
      <c r="BE185" s="175"/>
      <c r="BF185" s="175"/>
      <c r="BG185" s="175"/>
      <c r="BH185" s="175"/>
      <c r="BI185" s="175"/>
      <c r="BJ185" s="175"/>
      <c r="BK185" s="175"/>
      <c r="BL185" s="175"/>
      <c r="BM185" s="175"/>
      <c r="BN185" s="175"/>
      <c r="BO185" s="175"/>
      <c r="BP185" s="175"/>
      <c r="BQ185" s="175"/>
      <c r="BR185" s="175"/>
      <c r="BS185" s="175"/>
      <c r="BT185" s="175"/>
      <c r="BU185" s="175"/>
      <c r="BV185" s="175"/>
      <c r="CI185" s="93">
        <v>3</v>
      </c>
      <c r="CJ185" s="93" t="s">
        <v>89</v>
      </c>
      <c r="CK185" s="93" t="s">
        <v>1031</v>
      </c>
      <c r="CL185" s="93" t="s">
        <v>1011</v>
      </c>
      <c r="CM185" s="93">
        <v>278</v>
      </c>
    </row>
    <row r="186" spans="1:91" s="49" customFormat="1" ht="13.5">
      <c r="A186" s="173"/>
      <c r="B186" s="51"/>
      <c r="AA186" s="173"/>
      <c r="AB186" s="173"/>
      <c r="AC186" s="173"/>
      <c r="AD186" s="175"/>
      <c r="AE186" s="175"/>
      <c r="AF186" s="175"/>
      <c r="AG186" s="175"/>
      <c r="AH186" s="175"/>
      <c r="AI186" s="175"/>
      <c r="AJ186" s="175"/>
      <c r="AK186" s="175"/>
      <c r="AL186" s="175"/>
      <c r="AM186" s="175"/>
      <c r="AN186" s="175"/>
      <c r="AO186" s="175"/>
      <c r="AP186" s="175"/>
      <c r="AQ186" s="175"/>
      <c r="AR186" s="175"/>
      <c r="AS186" s="175"/>
      <c r="AT186" s="175"/>
      <c r="AU186" s="175"/>
      <c r="AV186" s="175"/>
      <c r="AW186" s="175"/>
      <c r="AX186" s="175"/>
      <c r="AY186" s="175"/>
      <c r="AZ186" s="175"/>
      <c r="BA186" s="175"/>
      <c r="BB186" s="175"/>
      <c r="BC186" s="175"/>
      <c r="BD186" s="175"/>
      <c r="BE186" s="175"/>
      <c r="BF186" s="175"/>
      <c r="BG186" s="175"/>
      <c r="BH186" s="175"/>
      <c r="BI186" s="175"/>
      <c r="BJ186" s="175"/>
      <c r="BK186" s="175"/>
      <c r="BL186" s="175"/>
      <c r="BM186" s="175"/>
      <c r="BN186" s="175"/>
      <c r="BO186" s="175"/>
      <c r="BP186" s="175"/>
      <c r="BQ186" s="175"/>
      <c r="BR186" s="175"/>
      <c r="BS186" s="175"/>
      <c r="BT186" s="175"/>
      <c r="BU186" s="175"/>
      <c r="BV186" s="175"/>
      <c r="CI186" s="93"/>
      <c r="CJ186" s="93"/>
      <c r="CK186" s="93"/>
      <c r="CL186" s="93"/>
      <c r="CM186" s="93"/>
    </row>
    <row r="187" spans="1:91" s="49" customFormat="1" ht="13.5">
      <c r="A187" s="173"/>
      <c r="B187" s="51"/>
      <c r="AA187" s="173"/>
      <c r="AB187" s="173"/>
      <c r="AC187" s="173"/>
      <c r="AD187" s="175"/>
      <c r="AE187" s="175"/>
      <c r="AF187" s="175"/>
      <c r="AG187" s="175"/>
      <c r="AH187" s="175"/>
      <c r="AI187" s="175"/>
      <c r="AJ187" s="175"/>
      <c r="AK187" s="175"/>
      <c r="AL187" s="175"/>
      <c r="AM187" s="175"/>
      <c r="AN187" s="175"/>
      <c r="AO187" s="175"/>
      <c r="AP187" s="175"/>
      <c r="AQ187" s="175"/>
      <c r="AR187" s="175"/>
      <c r="AS187" s="175"/>
      <c r="AT187" s="175"/>
      <c r="AU187" s="175"/>
      <c r="AV187" s="175"/>
      <c r="AW187" s="175"/>
      <c r="AX187" s="175"/>
      <c r="AY187" s="175"/>
      <c r="AZ187" s="175"/>
      <c r="BA187" s="175"/>
      <c r="BB187" s="175"/>
      <c r="BC187" s="175"/>
      <c r="BD187" s="175"/>
      <c r="BE187" s="175"/>
      <c r="BF187" s="175"/>
      <c r="BG187" s="175"/>
      <c r="BH187" s="175"/>
      <c r="BI187" s="175"/>
      <c r="BJ187" s="175"/>
      <c r="BK187" s="175"/>
      <c r="BL187" s="175"/>
      <c r="BM187" s="175"/>
      <c r="BN187" s="175"/>
      <c r="BO187" s="175"/>
      <c r="BP187" s="175"/>
      <c r="BQ187" s="175"/>
      <c r="BR187" s="175"/>
      <c r="BS187" s="175"/>
      <c r="BT187" s="175"/>
      <c r="BU187" s="175"/>
      <c r="BV187" s="175"/>
      <c r="CI187" s="93">
        <v>4</v>
      </c>
      <c r="CJ187" s="93" t="s">
        <v>89</v>
      </c>
      <c r="CK187" s="93" t="s">
        <v>446</v>
      </c>
      <c r="CL187" s="93" t="s">
        <v>447</v>
      </c>
      <c r="CM187" s="93">
        <v>279</v>
      </c>
    </row>
    <row r="188" spans="1:91" s="49" customFormat="1" ht="13.5">
      <c r="A188" s="173"/>
      <c r="B188" s="51"/>
      <c r="AA188" s="173"/>
      <c r="AB188" s="173"/>
      <c r="AC188" s="173"/>
      <c r="AD188" s="175"/>
      <c r="AE188" s="175"/>
      <c r="AF188" s="175"/>
      <c r="AG188" s="175"/>
      <c r="AH188" s="175"/>
      <c r="AI188" s="175"/>
      <c r="AJ188" s="175"/>
      <c r="AK188" s="175"/>
      <c r="AL188" s="175"/>
      <c r="AM188" s="175"/>
      <c r="AN188" s="175"/>
      <c r="AO188" s="175"/>
      <c r="AP188" s="175"/>
      <c r="AQ188" s="175"/>
      <c r="AR188" s="175"/>
      <c r="AS188" s="175"/>
      <c r="AT188" s="175"/>
      <c r="AU188" s="175"/>
      <c r="AV188" s="175"/>
      <c r="AW188" s="175"/>
      <c r="AX188" s="175"/>
      <c r="AY188" s="175"/>
      <c r="AZ188" s="175"/>
      <c r="BA188" s="175"/>
      <c r="BB188" s="175"/>
      <c r="BC188" s="175"/>
      <c r="BD188" s="175"/>
      <c r="BE188" s="175"/>
      <c r="BF188" s="175"/>
      <c r="BG188" s="175"/>
      <c r="BH188" s="175"/>
      <c r="BI188" s="175"/>
      <c r="BJ188" s="175"/>
      <c r="BK188" s="175"/>
      <c r="BL188" s="175"/>
      <c r="BM188" s="175"/>
      <c r="BN188" s="175"/>
      <c r="BO188" s="175"/>
      <c r="BP188" s="175"/>
      <c r="BQ188" s="175"/>
      <c r="BR188" s="175"/>
      <c r="BS188" s="175"/>
      <c r="BT188" s="175"/>
      <c r="BU188" s="175"/>
      <c r="BV188" s="175"/>
      <c r="CI188" s="93">
        <v>4</v>
      </c>
      <c r="CJ188" s="93" t="s">
        <v>89</v>
      </c>
      <c r="CK188" s="93" t="s">
        <v>446</v>
      </c>
      <c r="CL188" s="93" t="s">
        <v>448</v>
      </c>
      <c r="CM188" s="93">
        <v>280</v>
      </c>
    </row>
    <row r="189" spans="1:91" s="49" customFormat="1" ht="13.5">
      <c r="A189" s="173"/>
      <c r="B189" s="51"/>
      <c r="AA189" s="173"/>
      <c r="AB189" s="173"/>
      <c r="AC189" s="173"/>
      <c r="AD189" s="175"/>
      <c r="AE189" s="175"/>
      <c r="AF189" s="175"/>
      <c r="AG189" s="175"/>
      <c r="AH189" s="175"/>
      <c r="AI189" s="175"/>
      <c r="AJ189" s="175"/>
      <c r="AK189" s="175"/>
      <c r="AL189" s="175"/>
      <c r="AM189" s="175"/>
      <c r="AN189" s="175"/>
      <c r="AO189" s="175"/>
      <c r="AP189" s="175"/>
      <c r="AQ189" s="175"/>
      <c r="AR189" s="175"/>
      <c r="AS189" s="175"/>
      <c r="AT189" s="175"/>
      <c r="AU189" s="175"/>
      <c r="AV189" s="175"/>
      <c r="AW189" s="175"/>
      <c r="AX189" s="175"/>
      <c r="AY189" s="175"/>
      <c r="AZ189" s="175"/>
      <c r="BA189" s="175"/>
      <c r="BB189" s="175"/>
      <c r="BC189" s="175"/>
      <c r="BD189" s="175"/>
      <c r="BE189" s="175"/>
      <c r="BF189" s="175"/>
      <c r="BG189" s="175"/>
      <c r="BH189" s="175"/>
      <c r="BI189" s="175"/>
      <c r="BJ189" s="175"/>
      <c r="BK189" s="175"/>
      <c r="BL189" s="175"/>
      <c r="BM189" s="175"/>
      <c r="BN189" s="175"/>
      <c r="BO189" s="175"/>
      <c r="BP189" s="175"/>
      <c r="BQ189" s="175"/>
      <c r="BR189" s="175"/>
      <c r="BS189" s="175"/>
      <c r="BT189" s="175"/>
      <c r="BU189" s="175"/>
      <c r="BV189" s="175"/>
      <c r="CI189" s="93">
        <v>4</v>
      </c>
      <c r="CJ189" s="93" t="s">
        <v>89</v>
      </c>
      <c r="CK189" s="93" t="s">
        <v>446</v>
      </c>
      <c r="CL189" s="93" t="s">
        <v>449</v>
      </c>
      <c r="CM189" s="93">
        <v>281</v>
      </c>
    </row>
    <row r="190" spans="1:91" s="49" customFormat="1" ht="13.5">
      <c r="A190" s="173"/>
      <c r="B190" s="51"/>
      <c r="AA190" s="173"/>
      <c r="AB190" s="173"/>
      <c r="AC190" s="173"/>
      <c r="AD190" s="175"/>
      <c r="AE190" s="175"/>
      <c r="AF190" s="175"/>
      <c r="AG190" s="175"/>
      <c r="AH190" s="175"/>
      <c r="AI190" s="175"/>
      <c r="AJ190" s="175"/>
      <c r="AK190" s="175"/>
      <c r="AL190" s="175"/>
      <c r="AM190" s="175"/>
      <c r="AN190" s="175"/>
      <c r="AO190" s="175"/>
      <c r="AP190" s="175"/>
      <c r="AQ190" s="175"/>
      <c r="AR190" s="175"/>
      <c r="AS190" s="175"/>
      <c r="AT190" s="175"/>
      <c r="AU190" s="175"/>
      <c r="AV190" s="175"/>
      <c r="AW190" s="175"/>
      <c r="AX190" s="175"/>
      <c r="AY190" s="175"/>
      <c r="AZ190" s="175"/>
      <c r="BA190" s="175"/>
      <c r="BB190" s="175"/>
      <c r="BC190" s="175"/>
      <c r="BD190" s="175"/>
      <c r="BE190" s="175"/>
      <c r="BF190" s="175"/>
      <c r="BG190" s="175"/>
      <c r="BH190" s="175"/>
      <c r="BI190" s="175"/>
      <c r="BJ190" s="175"/>
      <c r="BK190" s="175"/>
      <c r="BL190" s="175"/>
      <c r="BM190" s="175"/>
      <c r="BN190" s="175"/>
      <c r="BO190" s="175"/>
      <c r="BP190" s="175"/>
      <c r="BQ190" s="175"/>
      <c r="BR190" s="175"/>
      <c r="BS190" s="175"/>
      <c r="BT190" s="175"/>
      <c r="BU190" s="175"/>
      <c r="BV190" s="175"/>
      <c r="CI190" s="93">
        <v>4</v>
      </c>
      <c r="CJ190" s="93" t="s">
        <v>89</v>
      </c>
      <c r="CK190" s="93" t="s">
        <v>446</v>
      </c>
      <c r="CL190" s="93" t="s">
        <v>450</v>
      </c>
      <c r="CM190" s="93">
        <v>282</v>
      </c>
    </row>
    <row r="191" spans="1:91" s="49" customFormat="1" ht="13.5">
      <c r="A191" s="173"/>
      <c r="B191" s="51"/>
      <c r="AA191" s="173"/>
      <c r="AB191" s="173"/>
      <c r="AC191" s="173"/>
      <c r="AD191" s="175"/>
      <c r="AE191" s="175"/>
      <c r="AF191" s="175"/>
      <c r="AG191" s="175"/>
      <c r="AH191" s="175"/>
      <c r="AI191" s="175"/>
      <c r="AJ191" s="175"/>
      <c r="AK191" s="175"/>
      <c r="AL191" s="175"/>
      <c r="AM191" s="175"/>
      <c r="AN191" s="175"/>
      <c r="AO191" s="175"/>
      <c r="AP191" s="175"/>
      <c r="AQ191" s="175"/>
      <c r="AR191" s="175"/>
      <c r="AS191" s="175"/>
      <c r="AT191" s="175"/>
      <c r="AU191" s="175"/>
      <c r="AV191" s="175"/>
      <c r="AW191" s="175"/>
      <c r="AX191" s="175"/>
      <c r="AY191" s="175"/>
      <c r="AZ191" s="175"/>
      <c r="BA191" s="175"/>
      <c r="BB191" s="175"/>
      <c r="BC191" s="175"/>
      <c r="BD191" s="175"/>
      <c r="BE191" s="175"/>
      <c r="BF191" s="175"/>
      <c r="BG191" s="175"/>
      <c r="BH191" s="175"/>
      <c r="BI191" s="175"/>
      <c r="BJ191" s="175"/>
      <c r="BK191" s="175"/>
      <c r="BL191" s="175"/>
      <c r="BM191" s="175"/>
      <c r="BN191" s="175"/>
      <c r="BO191" s="175"/>
      <c r="BP191" s="175"/>
      <c r="BQ191" s="175"/>
      <c r="BR191" s="175"/>
      <c r="BS191" s="175"/>
      <c r="BT191" s="175"/>
      <c r="BU191" s="175"/>
      <c r="BV191" s="175"/>
      <c r="CI191" s="93">
        <v>4</v>
      </c>
      <c r="CJ191" s="93" t="s">
        <v>89</v>
      </c>
      <c r="CK191" s="93" t="s">
        <v>446</v>
      </c>
      <c r="CL191" s="93" t="s">
        <v>451</v>
      </c>
      <c r="CM191" s="93">
        <v>283</v>
      </c>
    </row>
    <row r="192" spans="1:91" s="49" customFormat="1" ht="13.5">
      <c r="A192" s="173"/>
      <c r="B192" s="51"/>
      <c r="D192" s="51"/>
      <c r="E192" s="51"/>
      <c r="F192" s="51"/>
      <c r="AA192" s="173"/>
      <c r="AB192" s="173"/>
      <c r="AC192" s="173"/>
      <c r="AD192" s="175"/>
      <c r="AE192" s="175"/>
      <c r="AF192" s="175"/>
      <c r="AG192" s="175"/>
      <c r="AH192" s="175"/>
      <c r="AI192" s="175"/>
      <c r="AJ192" s="175"/>
      <c r="AK192" s="175"/>
      <c r="AL192" s="175"/>
      <c r="AM192" s="175"/>
      <c r="AN192" s="175"/>
      <c r="AO192" s="175"/>
      <c r="AP192" s="175"/>
      <c r="AQ192" s="175"/>
      <c r="AR192" s="175"/>
      <c r="AS192" s="175"/>
      <c r="AT192" s="175"/>
      <c r="AU192" s="175"/>
      <c r="AV192" s="175"/>
      <c r="AW192" s="175"/>
      <c r="AX192" s="175"/>
      <c r="AY192" s="175"/>
      <c r="AZ192" s="175"/>
      <c r="BA192" s="175"/>
      <c r="BB192" s="175"/>
      <c r="BC192" s="175"/>
      <c r="BD192" s="175"/>
      <c r="BE192" s="175"/>
      <c r="BF192" s="175"/>
      <c r="BG192" s="175"/>
      <c r="BH192" s="175"/>
      <c r="BI192" s="175"/>
      <c r="BJ192" s="175"/>
      <c r="BK192" s="175"/>
      <c r="BL192" s="175"/>
      <c r="BM192" s="175"/>
      <c r="BN192" s="175"/>
      <c r="BO192" s="175"/>
      <c r="BP192" s="175"/>
      <c r="BQ192" s="175"/>
      <c r="BR192" s="175"/>
      <c r="BS192" s="175"/>
      <c r="BT192" s="175"/>
      <c r="BU192" s="175"/>
      <c r="BV192" s="175"/>
      <c r="CI192" s="93">
        <v>4</v>
      </c>
      <c r="CJ192" s="93" t="s">
        <v>89</v>
      </c>
      <c r="CK192" s="93" t="s">
        <v>446</v>
      </c>
      <c r="CL192" s="93" t="s">
        <v>452</v>
      </c>
      <c r="CM192" s="93">
        <v>284</v>
      </c>
    </row>
    <row r="193" spans="1:91" s="49" customFormat="1" ht="13.5">
      <c r="A193" s="173"/>
      <c r="B193" s="51"/>
      <c r="D193" s="51"/>
      <c r="E193" s="51"/>
      <c r="F193" s="51"/>
      <c r="AA193" s="173"/>
      <c r="AB193" s="173"/>
      <c r="AC193" s="173"/>
      <c r="AD193" s="175"/>
      <c r="AE193" s="175"/>
      <c r="AF193" s="175"/>
      <c r="AG193" s="175"/>
      <c r="AH193" s="175"/>
      <c r="AI193" s="175"/>
      <c r="AJ193" s="175"/>
      <c r="AK193" s="175"/>
      <c r="AL193" s="175"/>
      <c r="AM193" s="175"/>
      <c r="AN193" s="175"/>
      <c r="AO193" s="175"/>
      <c r="AP193" s="175"/>
      <c r="AQ193" s="175"/>
      <c r="AR193" s="175"/>
      <c r="AS193" s="175"/>
      <c r="AT193" s="175"/>
      <c r="AU193" s="175"/>
      <c r="AV193" s="175"/>
      <c r="AW193" s="175"/>
      <c r="AX193" s="175"/>
      <c r="AY193" s="175"/>
      <c r="AZ193" s="175"/>
      <c r="BA193" s="175"/>
      <c r="BB193" s="175"/>
      <c r="BC193" s="175"/>
      <c r="BD193" s="175"/>
      <c r="BE193" s="175"/>
      <c r="BF193" s="175"/>
      <c r="BG193" s="175"/>
      <c r="BH193" s="175"/>
      <c r="BI193" s="175"/>
      <c r="BJ193" s="175"/>
      <c r="BK193" s="175"/>
      <c r="BL193" s="175"/>
      <c r="BM193" s="175"/>
      <c r="BN193" s="175"/>
      <c r="BO193" s="175"/>
      <c r="BP193" s="175"/>
      <c r="BQ193" s="175"/>
      <c r="BR193" s="175"/>
      <c r="BS193" s="175"/>
      <c r="BT193" s="175"/>
      <c r="BU193" s="175"/>
      <c r="BV193" s="175"/>
      <c r="CI193" s="93">
        <v>4</v>
      </c>
      <c r="CJ193" s="93" t="s">
        <v>89</v>
      </c>
      <c r="CK193" s="93" t="s">
        <v>446</v>
      </c>
      <c r="CL193" s="93" t="s">
        <v>453</v>
      </c>
      <c r="CM193" s="93">
        <v>285</v>
      </c>
    </row>
    <row r="194" spans="1:91" s="49" customFormat="1" ht="13.5">
      <c r="A194" s="173"/>
      <c r="B194" s="51"/>
      <c r="AA194" s="173"/>
      <c r="AB194" s="173"/>
      <c r="AC194" s="173"/>
      <c r="AD194" s="175"/>
      <c r="AE194" s="175"/>
      <c r="AF194" s="175"/>
      <c r="AG194" s="175"/>
      <c r="AH194" s="175"/>
      <c r="AI194" s="175"/>
      <c r="AJ194" s="175"/>
      <c r="AK194" s="175"/>
      <c r="AL194" s="175"/>
      <c r="AM194" s="175"/>
      <c r="AN194" s="175"/>
      <c r="AO194" s="175"/>
      <c r="AP194" s="175"/>
      <c r="AQ194" s="175"/>
      <c r="AR194" s="175"/>
      <c r="AS194" s="175"/>
      <c r="AT194" s="175"/>
      <c r="AU194" s="175"/>
      <c r="AV194" s="175"/>
      <c r="AW194" s="175"/>
      <c r="AX194" s="175"/>
      <c r="AY194" s="175"/>
      <c r="AZ194" s="175"/>
      <c r="BA194" s="175"/>
      <c r="BB194" s="175"/>
      <c r="BC194" s="175"/>
      <c r="BD194" s="175"/>
      <c r="BE194" s="175"/>
      <c r="BF194" s="175"/>
      <c r="BG194" s="175"/>
      <c r="BH194" s="175"/>
      <c r="BI194" s="175"/>
      <c r="BJ194" s="175"/>
      <c r="BK194" s="175"/>
      <c r="BL194" s="175"/>
      <c r="BM194" s="175"/>
      <c r="BN194" s="175"/>
      <c r="BO194" s="175"/>
      <c r="BP194" s="175"/>
      <c r="BQ194" s="175"/>
      <c r="BR194" s="175"/>
      <c r="BS194" s="175"/>
      <c r="BT194" s="175"/>
      <c r="BU194" s="175"/>
      <c r="BV194" s="175"/>
      <c r="CI194" s="93">
        <v>4</v>
      </c>
      <c r="CJ194" s="93" t="s">
        <v>89</v>
      </c>
      <c r="CK194" s="93" t="s">
        <v>446</v>
      </c>
      <c r="CL194" s="93" t="s">
        <v>454</v>
      </c>
      <c r="CM194" s="93">
        <v>286</v>
      </c>
    </row>
    <row r="195" spans="1:91" s="49" customFormat="1" ht="13.5">
      <c r="A195" s="173"/>
      <c r="B195" s="51"/>
      <c r="AA195" s="173"/>
      <c r="AB195" s="173"/>
      <c r="AC195" s="173"/>
      <c r="AD195" s="175"/>
      <c r="AE195" s="175"/>
      <c r="AF195" s="175"/>
      <c r="AG195" s="175"/>
      <c r="AH195" s="175"/>
      <c r="AI195" s="175"/>
      <c r="AJ195" s="175"/>
      <c r="AK195" s="175"/>
      <c r="AL195" s="175"/>
      <c r="AM195" s="175"/>
      <c r="AN195" s="175"/>
      <c r="AO195" s="175"/>
      <c r="AP195" s="175"/>
      <c r="AQ195" s="175"/>
      <c r="AR195" s="175"/>
      <c r="AS195" s="175"/>
      <c r="AT195" s="175"/>
      <c r="AU195" s="175"/>
      <c r="AV195" s="175"/>
      <c r="AW195" s="175"/>
      <c r="AX195" s="175"/>
      <c r="AY195" s="175"/>
      <c r="AZ195" s="175"/>
      <c r="BA195" s="175"/>
      <c r="BB195" s="175"/>
      <c r="BC195" s="175"/>
      <c r="BD195" s="175"/>
      <c r="BE195" s="175"/>
      <c r="BF195" s="175"/>
      <c r="BG195" s="175"/>
      <c r="BH195" s="175"/>
      <c r="BI195" s="175"/>
      <c r="BJ195" s="175"/>
      <c r="BK195" s="175"/>
      <c r="BL195" s="175"/>
      <c r="BM195" s="175"/>
      <c r="BN195" s="175"/>
      <c r="BO195" s="175"/>
      <c r="BP195" s="175"/>
      <c r="BQ195" s="175"/>
      <c r="BR195" s="175"/>
      <c r="BS195" s="175"/>
      <c r="BT195" s="175"/>
      <c r="BU195" s="175"/>
      <c r="BV195" s="175"/>
      <c r="CI195" s="93">
        <v>4</v>
      </c>
      <c r="CJ195" s="93" t="s">
        <v>89</v>
      </c>
      <c r="CK195" s="93" t="s">
        <v>446</v>
      </c>
      <c r="CL195" s="93" t="s">
        <v>455</v>
      </c>
      <c r="CM195" s="93">
        <v>287</v>
      </c>
    </row>
    <row r="196" spans="1:91" s="49" customFormat="1" ht="13.5">
      <c r="A196" s="173"/>
      <c r="B196" s="51"/>
      <c r="AA196" s="173"/>
      <c r="AB196" s="173"/>
      <c r="AC196" s="173"/>
      <c r="AD196" s="175"/>
      <c r="AE196" s="175"/>
      <c r="AF196" s="175"/>
      <c r="AG196" s="175"/>
      <c r="AH196" s="175"/>
      <c r="AI196" s="175"/>
      <c r="AJ196" s="175"/>
      <c r="AK196" s="175"/>
      <c r="AL196" s="175"/>
      <c r="AM196" s="175"/>
      <c r="AN196" s="175"/>
      <c r="AO196" s="175"/>
      <c r="AP196" s="175"/>
      <c r="AQ196" s="175"/>
      <c r="AR196" s="175"/>
      <c r="AS196" s="175"/>
      <c r="AT196" s="175"/>
      <c r="AU196" s="175"/>
      <c r="AV196" s="175"/>
      <c r="AW196" s="175"/>
      <c r="AX196" s="175"/>
      <c r="AY196" s="175"/>
      <c r="AZ196" s="175"/>
      <c r="BA196" s="175"/>
      <c r="BB196" s="175"/>
      <c r="BC196" s="175"/>
      <c r="BD196" s="175"/>
      <c r="BE196" s="175"/>
      <c r="BF196" s="175"/>
      <c r="BG196" s="175"/>
      <c r="BH196" s="175"/>
      <c r="BI196" s="175"/>
      <c r="BJ196" s="175"/>
      <c r="BK196" s="175"/>
      <c r="BL196" s="175"/>
      <c r="BM196" s="175"/>
      <c r="BN196" s="175"/>
      <c r="BO196" s="175"/>
      <c r="BP196" s="175"/>
      <c r="BQ196" s="175"/>
      <c r="BR196" s="175"/>
      <c r="BS196" s="175"/>
      <c r="BT196" s="175"/>
      <c r="BU196" s="175"/>
      <c r="BV196" s="175"/>
      <c r="CI196" s="93">
        <v>4</v>
      </c>
      <c r="CJ196" s="93" t="s">
        <v>89</v>
      </c>
      <c r="CK196" s="93" t="s">
        <v>446</v>
      </c>
      <c r="CL196" s="93" t="s">
        <v>456</v>
      </c>
      <c r="CM196" s="93">
        <v>288</v>
      </c>
    </row>
    <row r="197" spans="1:91" s="49" customFormat="1" ht="13.5">
      <c r="A197" s="173"/>
      <c r="B197" s="51"/>
      <c r="AA197" s="173"/>
      <c r="AB197" s="173"/>
      <c r="AC197" s="173"/>
      <c r="AD197" s="175"/>
      <c r="AE197" s="175"/>
      <c r="AF197" s="175"/>
      <c r="AG197" s="175"/>
      <c r="AH197" s="175"/>
      <c r="AI197" s="175"/>
      <c r="AJ197" s="175"/>
      <c r="AK197" s="175"/>
      <c r="AL197" s="175"/>
      <c r="AM197" s="175"/>
      <c r="AN197" s="175"/>
      <c r="AO197" s="175"/>
      <c r="AP197" s="175"/>
      <c r="AQ197" s="175"/>
      <c r="AR197" s="175"/>
      <c r="AS197" s="175"/>
      <c r="AT197" s="175"/>
      <c r="AU197" s="175"/>
      <c r="AV197" s="175"/>
      <c r="AW197" s="175"/>
      <c r="AX197" s="175"/>
      <c r="AY197" s="175"/>
      <c r="AZ197" s="175"/>
      <c r="BA197" s="175"/>
      <c r="BB197" s="175"/>
      <c r="BC197" s="175"/>
      <c r="BD197" s="175"/>
      <c r="BE197" s="175"/>
      <c r="BF197" s="175"/>
      <c r="BG197" s="175"/>
      <c r="BH197" s="175"/>
      <c r="BI197" s="175"/>
      <c r="BJ197" s="175"/>
      <c r="BK197" s="175"/>
      <c r="BL197" s="175"/>
      <c r="BM197" s="175"/>
      <c r="BN197" s="175"/>
      <c r="BO197" s="175"/>
      <c r="BP197" s="175"/>
      <c r="BQ197" s="175"/>
      <c r="BR197" s="175"/>
      <c r="BS197" s="175"/>
      <c r="BT197" s="175"/>
      <c r="BU197" s="175"/>
      <c r="BV197" s="175"/>
      <c r="CI197" s="93">
        <v>4</v>
      </c>
      <c r="CJ197" s="93" t="s">
        <v>89</v>
      </c>
      <c r="CK197" s="93" t="s">
        <v>446</v>
      </c>
      <c r="CL197" s="93" t="s">
        <v>457</v>
      </c>
      <c r="CM197" s="93">
        <v>289</v>
      </c>
    </row>
    <row r="198" spans="1:91" s="49" customFormat="1" ht="13.5">
      <c r="A198" s="173"/>
      <c r="B198" s="51"/>
      <c r="AA198" s="173"/>
      <c r="AB198" s="173"/>
      <c r="AC198" s="173"/>
      <c r="AD198" s="175"/>
      <c r="AE198" s="175"/>
      <c r="AF198" s="175"/>
      <c r="AG198" s="175"/>
      <c r="AH198" s="175"/>
      <c r="AI198" s="175"/>
      <c r="AJ198" s="175"/>
      <c r="AK198" s="175"/>
      <c r="AL198" s="175"/>
      <c r="AM198" s="175"/>
      <c r="AN198" s="175"/>
      <c r="AO198" s="175"/>
      <c r="AP198" s="175"/>
      <c r="AQ198" s="175"/>
      <c r="AR198" s="175"/>
      <c r="AS198" s="175"/>
      <c r="AT198" s="175"/>
      <c r="AU198" s="175"/>
      <c r="AV198" s="175"/>
      <c r="AW198" s="175"/>
      <c r="AX198" s="175"/>
      <c r="AY198" s="175"/>
      <c r="AZ198" s="175"/>
      <c r="BA198" s="175"/>
      <c r="BB198" s="175"/>
      <c r="BC198" s="175"/>
      <c r="BD198" s="175"/>
      <c r="BE198" s="175"/>
      <c r="BF198" s="175"/>
      <c r="BG198" s="175"/>
      <c r="BH198" s="175"/>
      <c r="BI198" s="175"/>
      <c r="BJ198" s="175"/>
      <c r="BK198" s="175"/>
      <c r="BL198" s="175"/>
      <c r="BM198" s="175"/>
      <c r="BN198" s="175"/>
      <c r="BO198" s="175"/>
      <c r="BP198" s="175"/>
      <c r="BQ198" s="175"/>
      <c r="BR198" s="175"/>
      <c r="BS198" s="175"/>
      <c r="BT198" s="175"/>
      <c r="BU198" s="175"/>
      <c r="BV198" s="175"/>
      <c r="CI198" s="93">
        <v>4</v>
      </c>
      <c r="CJ198" s="93" t="s">
        <v>89</v>
      </c>
      <c r="CK198" s="93" t="s">
        <v>446</v>
      </c>
      <c r="CL198" s="93" t="s">
        <v>458</v>
      </c>
      <c r="CM198" s="93">
        <v>290</v>
      </c>
    </row>
    <row r="199" spans="1:91" s="49" customFormat="1" ht="13.5">
      <c r="A199" s="173"/>
      <c r="B199" s="51"/>
      <c r="AA199" s="173"/>
      <c r="AB199" s="173"/>
      <c r="AC199" s="173"/>
      <c r="AD199" s="175"/>
      <c r="AE199" s="175"/>
      <c r="AF199" s="175"/>
      <c r="AG199" s="175"/>
      <c r="AH199" s="175"/>
      <c r="AI199" s="175"/>
      <c r="AJ199" s="175"/>
      <c r="AK199" s="175"/>
      <c r="AL199" s="175"/>
      <c r="AM199" s="175"/>
      <c r="AN199" s="175"/>
      <c r="AO199" s="175"/>
      <c r="AP199" s="175"/>
      <c r="AQ199" s="175"/>
      <c r="AR199" s="175"/>
      <c r="AS199" s="175"/>
      <c r="AT199" s="175"/>
      <c r="AU199" s="175"/>
      <c r="AV199" s="175"/>
      <c r="AW199" s="175"/>
      <c r="AX199" s="175"/>
      <c r="AY199" s="175"/>
      <c r="AZ199" s="175"/>
      <c r="BA199" s="175"/>
      <c r="BB199" s="175"/>
      <c r="BC199" s="175"/>
      <c r="BD199" s="175"/>
      <c r="BE199" s="175"/>
      <c r="BF199" s="175"/>
      <c r="BG199" s="175"/>
      <c r="BH199" s="175"/>
      <c r="BI199" s="175"/>
      <c r="BJ199" s="175"/>
      <c r="BK199" s="175"/>
      <c r="BL199" s="175"/>
      <c r="BM199" s="175"/>
      <c r="BN199" s="175"/>
      <c r="BO199" s="175"/>
      <c r="BP199" s="175"/>
      <c r="BQ199" s="175"/>
      <c r="BR199" s="175"/>
      <c r="BS199" s="175"/>
      <c r="BT199" s="175"/>
      <c r="BU199" s="175"/>
      <c r="BV199" s="175"/>
      <c r="CI199" s="93">
        <v>4</v>
      </c>
      <c r="CJ199" s="93" t="s">
        <v>89</v>
      </c>
      <c r="CK199" s="93" t="s">
        <v>446</v>
      </c>
      <c r="CL199" s="93" t="s">
        <v>459</v>
      </c>
      <c r="CM199" s="93">
        <v>291</v>
      </c>
    </row>
    <row r="200" spans="1:91" s="49" customFormat="1" ht="13.5">
      <c r="A200" s="173"/>
      <c r="B200" s="51"/>
      <c r="AA200" s="173"/>
      <c r="AB200" s="173"/>
      <c r="AC200" s="173"/>
      <c r="AD200" s="175"/>
      <c r="AE200" s="175"/>
      <c r="AF200" s="175"/>
      <c r="AG200" s="175"/>
      <c r="AH200" s="175"/>
      <c r="AI200" s="175"/>
      <c r="AJ200" s="175"/>
      <c r="AK200" s="175"/>
      <c r="AL200" s="175"/>
      <c r="AM200" s="175"/>
      <c r="AN200" s="175"/>
      <c r="AO200" s="175"/>
      <c r="AP200" s="175"/>
      <c r="AQ200" s="175"/>
      <c r="AR200" s="175"/>
      <c r="AS200" s="175"/>
      <c r="AT200" s="175"/>
      <c r="AU200" s="175"/>
      <c r="AV200" s="175"/>
      <c r="AW200" s="175"/>
      <c r="AX200" s="175"/>
      <c r="AY200" s="175"/>
      <c r="AZ200" s="175"/>
      <c r="BA200" s="175"/>
      <c r="BB200" s="175"/>
      <c r="BC200" s="175"/>
      <c r="BD200" s="175"/>
      <c r="BE200" s="175"/>
      <c r="BF200" s="175"/>
      <c r="BG200" s="175"/>
      <c r="BH200" s="175"/>
      <c r="BI200" s="175"/>
      <c r="BJ200" s="175"/>
      <c r="BK200" s="175"/>
      <c r="BL200" s="175"/>
      <c r="BM200" s="175"/>
      <c r="BN200" s="175"/>
      <c r="BO200" s="175"/>
      <c r="BP200" s="175"/>
      <c r="BQ200" s="175"/>
      <c r="BR200" s="175"/>
      <c r="BS200" s="175"/>
      <c r="BT200" s="175"/>
      <c r="BU200" s="175"/>
      <c r="BV200" s="175"/>
      <c r="CI200" s="93">
        <v>4</v>
      </c>
      <c r="CJ200" s="93" t="s">
        <v>89</v>
      </c>
      <c r="CK200" s="93" t="s">
        <v>446</v>
      </c>
      <c r="CL200" s="93" t="s">
        <v>460</v>
      </c>
      <c r="CM200" s="93">
        <v>292</v>
      </c>
    </row>
    <row r="201" spans="1:91" s="49" customFormat="1" ht="13.5">
      <c r="A201" s="173"/>
      <c r="B201" s="51"/>
      <c r="AA201" s="173"/>
      <c r="AB201" s="173"/>
      <c r="AC201" s="173"/>
      <c r="AD201" s="175"/>
      <c r="AE201" s="175"/>
      <c r="AF201" s="175"/>
      <c r="AG201" s="175"/>
      <c r="AH201" s="175"/>
      <c r="AI201" s="175"/>
      <c r="AJ201" s="175"/>
      <c r="AK201" s="175"/>
      <c r="AL201" s="175"/>
      <c r="AM201" s="175"/>
      <c r="AN201" s="175"/>
      <c r="AO201" s="175"/>
      <c r="AP201" s="175"/>
      <c r="AQ201" s="175"/>
      <c r="AR201" s="175"/>
      <c r="AS201" s="175"/>
      <c r="AT201" s="175"/>
      <c r="AU201" s="175"/>
      <c r="AV201" s="175"/>
      <c r="AW201" s="175"/>
      <c r="AX201" s="175"/>
      <c r="AY201" s="175"/>
      <c r="AZ201" s="175"/>
      <c r="BA201" s="175"/>
      <c r="BB201" s="175"/>
      <c r="BC201" s="175"/>
      <c r="BD201" s="175"/>
      <c r="BE201" s="175"/>
      <c r="BF201" s="175"/>
      <c r="BG201" s="175"/>
      <c r="BH201" s="175"/>
      <c r="BI201" s="175"/>
      <c r="BJ201" s="175"/>
      <c r="BK201" s="175"/>
      <c r="BL201" s="175"/>
      <c r="BM201" s="175"/>
      <c r="BN201" s="175"/>
      <c r="BO201" s="175"/>
      <c r="BP201" s="175"/>
      <c r="BQ201" s="175"/>
      <c r="BR201" s="175"/>
      <c r="BS201" s="175"/>
      <c r="BT201" s="175"/>
      <c r="BU201" s="175"/>
      <c r="BV201" s="175"/>
      <c r="CI201" s="93">
        <v>4</v>
      </c>
      <c r="CJ201" s="93" t="s">
        <v>89</v>
      </c>
      <c r="CK201" s="93" t="s">
        <v>446</v>
      </c>
      <c r="CL201" s="93" t="s">
        <v>461</v>
      </c>
      <c r="CM201" s="93">
        <v>293</v>
      </c>
    </row>
    <row r="202" spans="1:91" s="49" customFormat="1" ht="13.5">
      <c r="A202" s="173"/>
      <c r="B202" s="51"/>
      <c r="AA202" s="173"/>
      <c r="AB202" s="173"/>
      <c r="AC202" s="173"/>
      <c r="AD202" s="175"/>
      <c r="AE202" s="175"/>
      <c r="AF202" s="175"/>
      <c r="AG202" s="175"/>
      <c r="AH202" s="175"/>
      <c r="AI202" s="175"/>
      <c r="AJ202" s="175"/>
      <c r="AK202" s="175"/>
      <c r="AL202" s="175"/>
      <c r="AM202" s="175"/>
      <c r="AN202" s="175"/>
      <c r="AO202" s="175"/>
      <c r="AP202" s="175"/>
      <c r="AQ202" s="175"/>
      <c r="AR202" s="175"/>
      <c r="AS202" s="175"/>
      <c r="AT202" s="175"/>
      <c r="AU202" s="175"/>
      <c r="AV202" s="175"/>
      <c r="AW202" s="175"/>
      <c r="AX202" s="175"/>
      <c r="AY202" s="175"/>
      <c r="AZ202" s="175"/>
      <c r="BA202" s="175"/>
      <c r="BB202" s="175"/>
      <c r="BC202" s="175"/>
      <c r="BD202" s="175"/>
      <c r="BE202" s="175"/>
      <c r="BF202" s="175"/>
      <c r="BG202" s="175"/>
      <c r="BH202" s="175"/>
      <c r="BI202" s="175"/>
      <c r="BJ202" s="175"/>
      <c r="BK202" s="175"/>
      <c r="BL202" s="175"/>
      <c r="BM202" s="175"/>
      <c r="BN202" s="175"/>
      <c r="BO202" s="175"/>
      <c r="BP202" s="175"/>
      <c r="BQ202" s="175"/>
      <c r="BR202" s="175"/>
      <c r="BS202" s="175"/>
      <c r="BT202" s="175"/>
      <c r="BU202" s="175"/>
      <c r="BV202" s="175"/>
      <c r="CI202" s="93">
        <v>4</v>
      </c>
      <c r="CJ202" s="93" t="s">
        <v>89</v>
      </c>
      <c r="CK202" s="93" t="s">
        <v>446</v>
      </c>
      <c r="CL202" s="93" t="s">
        <v>462</v>
      </c>
      <c r="CM202" s="93">
        <v>294</v>
      </c>
    </row>
    <row r="203" spans="1:91" s="49" customFormat="1" ht="13.5">
      <c r="A203" s="173"/>
      <c r="B203" s="51"/>
      <c r="AA203" s="173"/>
      <c r="AB203" s="173"/>
      <c r="AC203" s="173"/>
      <c r="AD203" s="175"/>
      <c r="AE203" s="175"/>
      <c r="AF203" s="175"/>
      <c r="AG203" s="175"/>
      <c r="AH203" s="175"/>
      <c r="AI203" s="175"/>
      <c r="AJ203" s="175"/>
      <c r="AK203" s="175"/>
      <c r="AL203" s="175"/>
      <c r="AM203" s="175"/>
      <c r="AN203" s="175"/>
      <c r="AO203" s="175"/>
      <c r="AP203" s="175"/>
      <c r="AQ203" s="175"/>
      <c r="AR203" s="175"/>
      <c r="AS203" s="175"/>
      <c r="AT203" s="175"/>
      <c r="AU203" s="175"/>
      <c r="AV203" s="175"/>
      <c r="AW203" s="175"/>
      <c r="AX203" s="175"/>
      <c r="AY203" s="175"/>
      <c r="AZ203" s="175"/>
      <c r="BA203" s="175"/>
      <c r="BB203" s="175"/>
      <c r="BC203" s="175"/>
      <c r="BD203" s="175"/>
      <c r="BE203" s="175"/>
      <c r="BF203" s="175"/>
      <c r="BG203" s="175"/>
      <c r="BH203" s="175"/>
      <c r="BI203" s="175"/>
      <c r="BJ203" s="175"/>
      <c r="BK203" s="175"/>
      <c r="BL203" s="175"/>
      <c r="BM203" s="175"/>
      <c r="BN203" s="175"/>
      <c r="BO203" s="175"/>
      <c r="BP203" s="175"/>
      <c r="BQ203" s="175"/>
      <c r="BR203" s="175"/>
      <c r="BS203" s="175"/>
      <c r="BT203" s="175"/>
      <c r="BU203" s="175"/>
      <c r="BV203" s="175"/>
      <c r="CI203" s="93">
        <v>4</v>
      </c>
      <c r="CJ203" s="93" t="s">
        <v>89</v>
      </c>
      <c r="CK203" s="93" t="s">
        <v>446</v>
      </c>
      <c r="CL203" s="93" t="s">
        <v>463</v>
      </c>
      <c r="CM203" s="93">
        <v>295</v>
      </c>
    </row>
    <row r="204" spans="1:91" s="49" customFormat="1" ht="13.5">
      <c r="A204" s="173"/>
      <c r="B204" s="51"/>
      <c r="AA204" s="173"/>
      <c r="AB204" s="173"/>
      <c r="AC204" s="173"/>
      <c r="AD204" s="175"/>
      <c r="AE204" s="175"/>
      <c r="AF204" s="175"/>
      <c r="AG204" s="175"/>
      <c r="AH204" s="175"/>
      <c r="AI204" s="175"/>
      <c r="AJ204" s="175"/>
      <c r="AK204" s="175"/>
      <c r="AL204" s="175"/>
      <c r="AM204" s="175"/>
      <c r="AN204" s="175"/>
      <c r="AO204" s="175"/>
      <c r="AP204" s="175"/>
      <c r="AQ204" s="175"/>
      <c r="AR204" s="175"/>
      <c r="AS204" s="175"/>
      <c r="AT204" s="175"/>
      <c r="AU204" s="175"/>
      <c r="AV204" s="175"/>
      <c r="AW204" s="175"/>
      <c r="AX204" s="175"/>
      <c r="AY204" s="175"/>
      <c r="AZ204" s="175"/>
      <c r="BA204" s="175"/>
      <c r="BB204" s="175"/>
      <c r="BC204" s="175"/>
      <c r="BD204" s="175"/>
      <c r="BE204" s="175"/>
      <c r="BF204" s="175"/>
      <c r="BG204" s="175"/>
      <c r="BH204" s="175"/>
      <c r="BI204" s="175"/>
      <c r="BJ204" s="175"/>
      <c r="BK204" s="175"/>
      <c r="BL204" s="175"/>
      <c r="BM204" s="175"/>
      <c r="BN204" s="175"/>
      <c r="BO204" s="175"/>
      <c r="BP204" s="175"/>
      <c r="BQ204" s="175"/>
      <c r="BR204" s="175"/>
      <c r="BS204" s="175"/>
      <c r="BT204" s="175"/>
      <c r="BU204" s="175"/>
      <c r="BV204" s="175"/>
      <c r="CI204" s="93">
        <v>4</v>
      </c>
      <c r="CJ204" s="93" t="s">
        <v>89</v>
      </c>
      <c r="CK204" s="93" t="s">
        <v>446</v>
      </c>
      <c r="CL204" s="93" t="s">
        <v>464</v>
      </c>
      <c r="CM204" s="93">
        <v>296</v>
      </c>
    </row>
    <row r="205" spans="1:91" s="49" customFormat="1" ht="13.5">
      <c r="A205" s="173"/>
      <c r="B205" s="51"/>
      <c r="AA205" s="173"/>
      <c r="AB205" s="173"/>
      <c r="AC205" s="173"/>
      <c r="AD205" s="175"/>
      <c r="AE205" s="175"/>
      <c r="AF205" s="175"/>
      <c r="AG205" s="175"/>
      <c r="AH205" s="175"/>
      <c r="AI205" s="175"/>
      <c r="AJ205" s="175"/>
      <c r="AK205" s="175"/>
      <c r="AL205" s="175"/>
      <c r="AM205" s="175"/>
      <c r="AN205" s="175"/>
      <c r="AO205" s="175"/>
      <c r="AP205" s="175"/>
      <c r="AQ205" s="175"/>
      <c r="AR205" s="175"/>
      <c r="AS205" s="175"/>
      <c r="AT205" s="175"/>
      <c r="AU205" s="175"/>
      <c r="AV205" s="175"/>
      <c r="AW205" s="175"/>
      <c r="AX205" s="175"/>
      <c r="AY205" s="175"/>
      <c r="AZ205" s="175"/>
      <c r="BA205" s="175"/>
      <c r="BB205" s="175"/>
      <c r="BC205" s="175"/>
      <c r="BD205" s="175"/>
      <c r="BE205" s="175"/>
      <c r="BF205" s="175"/>
      <c r="BG205" s="175"/>
      <c r="BH205" s="175"/>
      <c r="BI205" s="175"/>
      <c r="BJ205" s="175"/>
      <c r="BK205" s="175"/>
      <c r="BL205" s="175"/>
      <c r="BM205" s="175"/>
      <c r="BN205" s="175"/>
      <c r="BO205" s="175"/>
      <c r="BP205" s="175"/>
      <c r="BQ205" s="175"/>
      <c r="BR205" s="175"/>
      <c r="BS205" s="175"/>
      <c r="BT205" s="175"/>
      <c r="BU205" s="175"/>
      <c r="BV205" s="175"/>
      <c r="CI205" s="93">
        <v>4</v>
      </c>
      <c r="CJ205" s="93" t="s">
        <v>89</v>
      </c>
      <c r="CK205" s="93" t="s">
        <v>446</v>
      </c>
      <c r="CL205" s="93" t="s">
        <v>465</v>
      </c>
      <c r="CM205" s="93">
        <v>297</v>
      </c>
    </row>
    <row r="206" spans="1:91" s="49" customFormat="1" ht="13.5">
      <c r="A206" s="173"/>
      <c r="B206" s="51"/>
      <c r="AA206" s="173"/>
      <c r="AB206" s="173"/>
      <c r="AC206" s="173"/>
      <c r="AD206" s="175"/>
      <c r="AE206" s="175"/>
      <c r="AF206" s="175"/>
      <c r="AG206" s="175"/>
      <c r="AH206" s="175"/>
      <c r="AI206" s="175"/>
      <c r="AJ206" s="175"/>
      <c r="AK206" s="175"/>
      <c r="AL206" s="175"/>
      <c r="AM206" s="175"/>
      <c r="AN206" s="175"/>
      <c r="AO206" s="175"/>
      <c r="AP206" s="175"/>
      <c r="AQ206" s="175"/>
      <c r="AR206" s="175"/>
      <c r="AS206" s="175"/>
      <c r="AT206" s="175"/>
      <c r="AU206" s="175"/>
      <c r="AV206" s="175"/>
      <c r="AW206" s="175"/>
      <c r="AX206" s="175"/>
      <c r="AY206" s="175"/>
      <c r="AZ206" s="175"/>
      <c r="BA206" s="175"/>
      <c r="BB206" s="175"/>
      <c r="BC206" s="175"/>
      <c r="BD206" s="175"/>
      <c r="BE206" s="175"/>
      <c r="BF206" s="175"/>
      <c r="BG206" s="175"/>
      <c r="BH206" s="175"/>
      <c r="BI206" s="175"/>
      <c r="BJ206" s="175"/>
      <c r="BK206" s="175"/>
      <c r="BL206" s="175"/>
      <c r="BM206" s="175"/>
      <c r="BN206" s="175"/>
      <c r="BO206" s="175"/>
      <c r="BP206" s="175"/>
      <c r="BQ206" s="175"/>
      <c r="BR206" s="175"/>
      <c r="BS206" s="175"/>
      <c r="BT206" s="175"/>
      <c r="BU206" s="175"/>
      <c r="BV206" s="175"/>
      <c r="CI206" s="93">
        <v>4</v>
      </c>
      <c r="CJ206" s="93" t="s">
        <v>89</v>
      </c>
      <c r="CK206" s="93" t="s">
        <v>446</v>
      </c>
      <c r="CL206" s="93" t="s">
        <v>466</v>
      </c>
      <c r="CM206" s="93">
        <v>298</v>
      </c>
    </row>
    <row r="207" spans="1:91" s="49" customFormat="1" ht="13.5">
      <c r="A207" s="173"/>
      <c r="B207" s="51"/>
      <c r="AA207" s="173"/>
      <c r="AB207" s="173"/>
      <c r="AC207" s="173"/>
      <c r="AD207" s="175"/>
      <c r="AE207" s="175"/>
      <c r="AF207" s="175"/>
      <c r="AG207" s="175"/>
      <c r="AH207" s="175"/>
      <c r="AI207" s="175"/>
      <c r="AJ207" s="175"/>
      <c r="AK207" s="175"/>
      <c r="AL207" s="175"/>
      <c r="AM207" s="175"/>
      <c r="AN207" s="175"/>
      <c r="AO207" s="175"/>
      <c r="AP207" s="175"/>
      <c r="AQ207" s="175"/>
      <c r="AR207" s="175"/>
      <c r="AS207" s="175"/>
      <c r="AT207" s="175"/>
      <c r="AU207" s="175"/>
      <c r="AV207" s="175"/>
      <c r="AW207" s="175"/>
      <c r="AX207" s="175"/>
      <c r="AY207" s="175"/>
      <c r="AZ207" s="175"/>
      <c r="BA207" s="175"/>
      <c r="BB207" s="175"/>
      <c r="BC207" s="175"/>
      <c r="BD207" s="175"/>
      <c r="BE207" s="175"/>
      <c r="BF207" s="175"/>
      <c r="BG207" s="175"/>
      <c r="BH207" s="175"/>
      <c r="BI207" s="175"/>
      <c r="BJ207" s="175"/>
      <c r="BK207" s="175"/>
      <c r="BL207" s="175"/>
      <c r="BM207" s="175"/>
      <c r="BN207" s="175"/>
      <c r="BO207" s="175"/>
      <c r="BP207" s="175"/>
      <c r="BQ207" s="175"/>
      <c r="BR207" s="175"/>
      <c r="BS207" s="175"/>
      <c r="BT207" s="175"/>
      <c r="BU207" s="175"/>
      <c r="BV207" s="175"/>
      <c r="CI207" s="93">
        <v>4</v>
      </c>
      <c r="CJ207" s="93" t="s">
        <v>89</v>
      </c>
      <c r="CK207" s="93" t="s">
        <v>446</v>
      </c>
      <c r="CL207" s="93" t="s">
        <v>467</v>
      </c>
      <c r="CM207" s="93">
        <v>299</v>
      </c>
    </row>
    <row r="208" spans="1:91" s="49" customFormat="1" ht="13.5">
      <c r="A208" s="173"/>
      <c r="B208" s="51"/>
      <c r="AA208" s="173"/>
      <c r="AB208" s="173"/>
      <c r="AC208" s="173"/>
      <c r="AD208" s="175"/>
      <c r="AE208" s="175"/>
      <c r="AF208" s="175"/>
      <c r="AG208" s="175"/>
      <c r="AH208" s="175"/>
      <c r="AI208" s="175"/>
      <c r="AJ208" s="175"/>
      <c r="AK208" s="175"/>
      <c r="AL208" s="175"/>
      <c r="AM208" s="175"/>
      <c r="AN208" s="175"/>
      <c r="AO208" s="175"/>
      <c r="AP208" s="175"/>
      <c r="AQ208" s="175"/>
      <c r="AR208" s="175"/>
      <c r="AS208" s="175"/>
      <c r="AT208" s="175"/>
      <c r="AU208" s="175"/>
      <c r="AV208" s="175"/>
      <c r="AW208" s="175"/>
      <c r="AX208" s="175"/>
      <c r="AY208" s="175"/>
      <c r="AZ208" s="175"/>
      <c r="BA208" s="175"/>
      <c r="BB208" s="175"/>
      <c r="BC208" s="175"/>
      <c r="BD208" s="175"/>
      <c r="BE208" s="175"/>
      <c r="BF208" s="175"/>
      <c r="BG208" s="175"/>
      <c r="BH208" s="175"/>
      <c r="BI208" s="175"/>
      <c r="BJ208" s="175"/>
      <c r="BK208" s="175"/>
      <c r="BL208" s="175"/>
      <c r="BM208" s="175"/>
      <c r="BN208" s="175"/>
      <c r="BO208" s="175"/>
      <c r="BP208" s="175"/>
      <c r="BQ208" s="175"/>
      <c r="BR208" s="175"/>
      <c r="BS208" s="175"/>
      <c r="BT208" s="175"/>
      <c r="BU208" s="175"/>
      <c r="BV208" s="175"/>
      <c r="CI208" s="93">
        <v>4</v>
      </c>
      <c r="CJ208" s="93" t="s">
        <v>89</v>
      </c>
      <c r="CK208" s="93" t="s">
        <v>446</v>
      </c>
      <c r="CL208" s="93" t="s">
        <v>468</v>
      </c>
      <c r="CM208" s="93">
        <v>300</v>
      </c>
    </row>
    <row r="209" spans="1:91" s="49" customFormat="1" ht="13.5">
      <c r="A209" s="173"/>
      <c r="B209" s="51"/>
      <c r="AA209" s="173"/>
      <c r="AB209" s="173"/>
      <c r="AC209" s="173"/>
      <c r="AD209" s="175"/>
      <c r="AE209" s="175"/>
      <c r="AF209" s="175"/>
      <c r="AG209" s="175"/>
      <c r="AH209" s="175"/>
      <c r="AI209" s="175"/>
      <c r="AJ209" s="175"/>
      <c r="AK209" s="175"/>
      <c r="AL209" s="175"/>
      <c r="AM209" s="175"/>
      <c r="AN209" s="175"/>
      <c r="AO209" s="175"/>
      <c r="AP209" s="175"/>
      <c r="AQ209" s="175"/>
      <c r="AR209" s="175"/>
      <c r="AS209" s="175"/>
      <c r="AT209" s="175"/>
      <c r="AU209" s="175"/>
      <c r="AV209" s="175"/>
      <c r="AW209" s="175"/>
      <c r="AX209" s="175"/>
      <c r="AY209" s="175"/>
      <c r="AZ209" s="175"/>
      <c r="BA209" s="175"/>
      <c r="BB209" s="175"/>
      <c r="BC209" s="175"/>
      <c r="BD209" s="175"/>
      <c r="BE209" s="175"/>
      <c r="BF209" s="175"/>
      <c r="BG209" s="175"/>
      <c r="BH209" s="175"/>
      <c r="BI209" s="175"/>
      <c r="BJ209" s="175"/>
      <c r="BK209" s="175"/>
      <c r="BL209" s="175"/>
      <c r="BM209" s="175"/>
      <c r="BN209" s="175"/>
      <c r="BO209" s="175"/>
      <c r="BP209" s="175"/>
      <c r="BQ209" s="175"/>
      <c r="BR209" s="175"/>
      <c r="BS209" s="175"/>
      <c r="BT209" s="175"/>
      <c r="BU209" s="175"/>
      <c r="BV209" s="175"/>
      <c r="CI209" s="93">
        <v>4</v>
      </c>
      <c r="CJ209" s="93" t="s">
        <v>89</v>
      </c>
      <c r="CK209" s="93" t="s">
        <v>446</v>
      </c>
      <c r="CL209" s="93" t="s">
        <v>469</v>
      </c>
      <c r="CM209" s="93">
        <v>301</v>
      </c>
    </row>
    <row r="210" spans="1:91" s="49" customFormat="1" ht="13.5">
      <c r="A210" s="173"/>
      <c r="B210" s="51"/>
      <c r="AA210" s="173"/>
      <c r="AB210" s="173"/>
      <c r="AC210" s="173"/>
      <c r="AD210" s="175"/>
      <c r="AE210" s="175"/>
      <c r="AF210" s="175"/>
      <c r="AG210" s="175"/>
      <c r="AH210" s="175"/>
      <c r="AI210" s="175"/>
      <c r="AJ210" s="175"/>
      <c r="AK210" s="175"/>
      <c r="AL210" s="175"/>
      <c r="AM210" s="175"/>
      <c r="AN210" s="175"/>
      <c r="AO210" s="175"/>
      <c r="AP210" s="175"/>
      <c r="AQ210" s="175"/>
      <c r="AR210" s="175"/>
      <c r="AS210" s="175"/>
      <c r="AT210" s="175"/>
      <c r="AU210" s="175"/>
      <c r="AV210" s="175"/>
      <c r="AW210" s="175"/>
      <c r="AX210" s="175"/>
      <c r="AY210" s="175"/>
      <c r="AZ210" s="175"/>
      <c r="BA210" s="175"/>
      <c r="BB210" s="175"/>
      <c r="BC210" s="175"/>
      <c r="BD210" s="175"/>
      <c r="BE210" s="175"/>
      <c r="BF210" s="175"/>
      <c r="BG210" s="175"/>
      <c r="BH210" s="175"/>
      <c r="BI210" s="175"/>
      <c r="BJ210" s="175"/>
      <c r="BK210" s="175"/>
      <c r="BL210" s="175"/>
      <c r="BM210" s="175"/>
      <c r="BN210" s="175"/>
      <c r="BO210" s="175"/>
      <c r="BP210" s="175"/>
      <c r="BQ210" s="175"/>
      <c r="BR210" s="175"/>
      <c r="BS210" s="175"/>
      <c r="BT210" s="175"/>
      <c r="BU210" s="175"/>
      <c r="BV210" s="175"/>
      <c r="CI210" s="93">
        <v>4</v>
      </c>
      <c r="CJ210" s="93" t="s">
        <v>89</v>
      </c>
      <c r="CK210" s="93" t="s">
        <v>446</v>
      </c>
      <c r="CL210" s="93" t="s">
        <v>470</v>
      </c>
      <c r="CM210" s="93">
        <v>302</v>
      </c>
    </row>
    <row r="211" spans="1:91" s="49" customFormat="1" ht="13.5">
      <c r="A211" s="173"/>
      <c r="B211" s="51"/>
      <c r="AA211" s="173"/>
      <c r="AB211" s="173"/>
      <c r="AC211" s="173"/>
      <c r="AD211" s="175"/>
      <c r="AE211" s="175"/>
      <c r="AF211" s="175"/>
      <c r="AG211" s="175"/>
      <c r="AH211" s="175"/>
      <c r="AI211" s="175"/>
      <c r="AJ211" s="175"/>
      <c r="AK211" s="175"/>
      <c r="AL211" s="175"/>
      <c r="AM211" s="175"/>
      <c r="AN211" s="175"/>
      <c r="AO211" s="175"/>
      <c r="AP211" s="175"/>
      <c r="AQ211" s="175"/>
      <c r="AR211" s="175"/>
      <c r="AS211" s="175"/>
      <c r="AT211" s="175"/>
      <c r="AU211" s="175"/>
      <c r="AV211" s="175"/>
      <c r="AW211" s="175"/>
      <c r="AX211" s="175"/>
      <c r="AY211" s="175"/>
      <c r="AZ211" s="175"/>
      <c r="BA211" s="175"/>
      <c r="BB211" s="175"/>
      <c r="BC211" s="175"/>
      <c r="BD211" s="175"/>
      <c r="BE211" s="175"/>
      <c r="BF211" s="175"/>
      <c r="BG211" s="175"/>
      <c r="BH211" s="175"/>
      <c r="BI211" s="175"/>
      <c r="BJ211" s="175"/>
      <c r="BK211" s="175"/>
      <c r="BL211" s="175"/>
      <c r="BM211" s="175"/>
      <c r="BN211" s="175"/>
      <c r="BO211" s="175"/>
      <c r="BP211" s="175"/>
      <c r="BQ211" s="175"/>
      <c r="BR211" s="175"/>
      <c r="BS211" s="175"/>
      <c r="BT211" s="175"/>
      <c r="BU211" s="175"/>
      <c r="BV211" s="175"/>
      <c r="CI211" s="93"/>
      <c r="CJ211" s="93"/>
      <c r="CK211" s="93"/>
      <c r="CL211" s="93"/>
      <c r="CM211" s="93"/>
    </row>
    <row r="212" spans="1:91" s="49" customFormat="1" ht="13.5">
      <c r="A212" s="173"/>
      <c r="B212" s="51"/>
      <c r="AA212" s="173"/>
      <c r="AB212" s="173"/>
      <c r="AC212" s="173"/>
      <c r="AD212" s="175"/>
      <c r="AE212" s="175"/>
      <c r="AF212" s="175"/>
      <c r="AG212" s="175"/>
      <c r="AH212" s="175"/>
      <c r="AI212" s="175"/>
      <c r="AJ212" s="175"/>
      <c r="AK212" s="175"/>
      <c r="AL212" s="175"/>
      <c r="AM212" s="175"/>
      <c r="AN212" s="175"/>
      <c r="AO212" s="175"/>
      <c r="AP212" s="175"/>
      <c r="AQ212" s="175"/>
      <c r="AR212" s="175"/>
      <c r="AS212" s="175"/>
      <c r="AT212" s="175"/>
      <c r="AU212" s="175"/>
      <c r="AV212" s="175"/>
      <c r="AW212" s="175"/>
      <c r="AX212" s="175"/>
      <c r="AY212" s="175"/>
      <c r="AZ212" s="175"/>
      <c r="BA212" s="175"/>
      <c r="BB212" s="175"/>
      <c r="BC212" s="175"/>
      <c r="BD212" s="175"/>
      <c r="BE212" s="175"/>
      <c r="BF212" s="175"/>
      <c r="BG212" s="175"/>
      <c r="BH212" s="175"/>
      <c r="BI212" s="175"/>
      <c r="BJ212" s="175"/>
      <c r="BK212" s="175"/>
      <c r="BL212" s="175"/>
      <c r="BM212" s="175"/>
      <c r="BN212" s="175"/>
      <c r="BO212" s="175"/>
      <c r="BP212" s="175"/>
      <c r="BQ212" s="175"/>
      <c r="BR212" s="175"/>
      <c r="BS212" s="175"/>
      <c r="BT212" s="175"/>
      <c r="BU212" s="175"/>
      <c r="BV212" s="175"/>
      <c r="CI212" s="93">
        <v>5</v>
      </c>
      <c r="CJ212" s="93" t="s">
        <v>101</v>
      </c>
      <c r="CK212" s="93" t="s">
        <v>669</v>
      </c>
      <c r="CL212" s="93" t="s">
        <v>670</v>
      </c>
      <c r="CM212" s="93">
        <v>303</v>
      </c>
    </row>
    <row r="213" spans="1:91" s="49" customFormat="1" ht="13.5">
      <c r="A213" s="173"/>
      <c r="B213" s="51"/>
      <c r="AA213" s="173"/>
      <c r="AB213" s="173"/>
      <c r="AC213" s="173"/>
      <c r="AD213" s="175"/>
      <c r="AE213" s="175"/>
      <c r="AF213" s="175"/>
      <c r="AG213" s="175"/>
      <c r="AH213" s="175"/>
      <c r="AI213" s="175"/>
      <c r="AJ213" s="175"/>
      <c r="AK213" s="175"/>
      <c r="AL213" s="175"/>
      <c r="AM213" s="175"/>
      <c r="AN213" s="175"/>
      <c r="AO213" s="175"/>
      <c r="AP213" s="175"/>
      <c r="AQ213" s="175"/>
      <c r="AR213" s="175"/>
      <c r="AS213" s="175"/>
      <c r="AT213" s="175"/>
      <c r="AU213" s="175"/>
      <c r="AV213" s="175"/>
      <c r="AW213" s="175"/>
      <c r="AX213" s="175"/>
      <c r="AY213" s="175"/>
      <c r="AZ213" s="175"/>
      <c r="BA213" s="175"/>
      <c r="BB213" s="175"/>
      <c r="BC213" s="175"/>
      <c r="BD213" s="175"/>
      <c r="BE213" s="175"/>
      <c r="BF213" s="175"/>
      <c r="BG213" s="175"/>
      <c r="BH213" s="175"/>
      <c r="BI213" s="175"/>
      <c r="BJ213" s="175"/>
      <c r="BK213" s="175"/>
      <c r="BL213" s="175"/>
      <c r="BM213" s="175"/>
      <c r="BN213" s="175"/>
      <c r="BO213" s="175"/>
      <c r="BP213" s="175"/>
      <c r="BQ213" s="175"/>
      <c r="BR213" s="175"/>
      <c r="BS213" s="175"/>
      <c r="BT213" s="175"/>
      <c r="BU213" s="175"/>
      <c r="BV213" s="175"/>
      <c r="CI213" s="93">
        <v>5</v>
      </c>
      <c r="CJ213" s="93" t="s">
        <v>101</v>
      </c>
      <c r="CK213" s="93" t="s">
        <v>669</v>
      </c>
      <c r="CL213" s="93" t="s">
        <v>671</v>
      </c>
      <c r="CM213" s="93">
        <v>304</v>
      </c>
    </row>
    <row r="214" spans="1:91" s="49" customFormat="1" ht="13.5">
      <c r="A214" s="173"/>
      <c r="B214" s="51"/>
      <c r="AA214" s="173"/>
      <c r="AB214" s="173"/>
      <c r="AC214" s="173"/>
      <c r="AD214" s="175"/>
      <c r="AE214" s="175"/>
      <c r="AF214" s="175"/>
      <c r="AG214" s="175"/>
      <c r="AH214" s="175"/>
      <c r="AI214" s="175"/>
      <c r="AJ214" s="175"/>
      <c r="AK214" s="175"/>
      <c r="AL214" s="175"/>
      <c r="AM214" s="175"/>
      <c r="AN214" s="175"/>
      <c r="AO214" s="175"/>
      <c r="AP214" s="175"/>
      <c r="AQ214" s="175"/>
      <c r="AR214" s="175"/>
      <c r="AS214" s="175"/>
      <c r="AT214" s="175"/>
      <c r="AU214" s="175"/>
      <c r="AV214" s="175"/>
      <c r="AW214" s="175"/>
      <c r="AX214" s="175"/>
      <c r="AY214" s="175"/>
      <c r="AZ214" s="175"/>
      <c r="BA214" s="175"/>
      <c r="BB214" s="175"/>
      <c r="BC214" s="175"/>
      <c r="BD214" s="175"/>
      <c r="BE214" s="175"/>
      <c r="BF214" s="175"/>
      <c r="BG214" s="175"/>
      <c r="BH214" s="175"/>
      <c r="BI214" s="175"/>
      <c r="BJ214" s="175"/>
      <c r="BK214" s="175"/>
      <c r="BL214" s="175"/>
      <c r="BM214" s="175"/>
      <c r="BN214" s="175"/>
      <c r="BO214" s="175"/>
      <c r="BP214" s="175"/>
      <c r="BQ214" s="175"/>
      <c r="BR214" s="175"/>
      <c r="BS214" s="175"/>
      <c r="BT214" s="175"/>
      <c r="BU214" s="175"/>
      <c r="BV214" s="175"/>
      <c r="CI214" s="93">
        <v>5</v>
      </c>
      <c r="CJ214" s="93" t="s">
        <v>101</v>
      </c>
      <c r="CK214" s="93" t="s">
        <v>669</v>
      </c>
      <c r="CL214" s="93" t="s">
        <v>672</v>
      </c>
      <c r="CM214" s="93">
        <v>305</v>
      </c>
    </row>
    <row r="215" spans="1:91" s="49" customFormat="1" ht="13.5">
      <c r="A215" s="173"/>
      <c r="B215" s="51"/>
      <c r="AA215" s="173"/>
      <c r="AB215" s="173"/>
      <c r="AC215" s="173"/>
      <c r="AD215" s="175"/>
      <c r="AE215" s="175"/>
      <c r="AF215" s="175"/>
      <c r="AG215" s="175"/>
      <c r="AH215" s="175"/>
      <c r="AI215" s="175"/>
      <c r="AJ215" s="175"/>
      <c r="AK215" s="175"/>
      <c r="AL215" s="175"/>
      <c r="AM215" s="175"/>
      <c r="AN215" s="175"/>
      <c r="AO215" s="175"/>
      <c r="AP215" s="175"/>
      <c r="AQ215" s="175"/>
      <c r="AR215" s="175"/>
      <c r="AS215" s="175"/>
      <c r="AT215" s="175"/>
      <c r="AU215" s="175"/>
      <c r="AV215" s="175"/>
      <c r="AW215" s="175"/>
      <c r="AX215" s="175"/>
      <c r="AY215" s="175"/>
      <c r="AZ215" s="175"/>
      <c r="BA215" s="175"/>
      <c r="BB215" s="175"/>
      <c r="BC215" s="175"/>
      <c r="BD215" s="175"/>
      <c r="BE215" s="175"/>
      <c r="BF215" s="175"/>
      <c r="BG215" s="175"/>
      <c r="BH215" s="175"/>
      <c r="BI215" s="175"/>
      <c r="BJ215" s="175"/>
      <c r="BK215" s="175"/>
      <c r="BL215" s="175"/>
      <c r="BM215" s="175"/>
      <c r="BN215" s="175"/>
      <c r="BO215" s="175"/>
      <c r="BP215" s="175"/>
      <c r="BQ215" s="175"/>
      <c r="BR215" s="175"/>
      <c r="BS215" s="175"/>
      <c r="BT215" s="175"/>
      <c r="BU215" s="175"/>
      <c r="BV215" s="175"/>
      <c r="CI215" s="93">
        <v>5</v>
      </c>
      <c r="CJ215" s="93" t="s">
        <v>101</v>
      </c>
      <c r="CK215" s="93" t="s">
        <v>669</v>
      </c>
      <c r="CL215" s="93" t="s">
        <v>673</v>
      </c>
      <c r="CM215" s="93">
        <v>306</v>
      </c>
    </row>
    <row r="216" spans="1:91" s="49" customFormat="1" ht="13.5">
      <c r="A216" s="173"/>
      <c r="B216" s="51"/>
      <c r="AA216" s="173"/>
      <c r="AB216" s="173"/>
      <c r="AC216" s="173"/>
      <c r="AD216" s="175"/>
      <c r="AE216" s="175"/>
      <c r="AF216" s="175"/>
      <c r="AG216" s="175"/>
      <c r="AH216" s="175"/>
      <c r="AI216" s="175"/>
      <c r="AJ216" s="175"/>
      <c r="AK216" s="175"/>
      <c r="AL216" s="175"/>
      <c r="AM216" s="175"/>
      <c r="AN216" s="175"/>
      <c r="AO216" s="175"/>
      <c r="AP216" s="175"/>
      <c r="AQ216" s="175"/>
      <c r="AR216" s="175"/>
      <c r="AS216" s="175"/>
      <c r="AT216" s="175"/>
      <c r="AU216" s="175"/>
      <c r="AV216" s="175"/>
      <c r="AW216" s="175"/>
      <c r="AX216" s="175"/>
      <c r="AY216" s="175"/>
      <c r="AZ216" s="175"/>
      <c r="BA216" s="175"/>
      <c r="BB216" s="175"/>
      <c r="BC216" s="175"/>
      <c r="BD216" s="175"/>
      <c r="BE216" s="175"/>
      <c r="BF216" s="175"/>
      <c r="BG216" s="175"/>
      <c r="BH216" s="175"/>
      <c r="BI216" s="175"/>
      <c r="BJ216" s="175"/>
      <c r="BK216" s="175"/>
      <c r="BL216" s="175"/>
      <c r="BM216" s="175"/>
      <c r="BN216" s="175"/>
      <c r="BO216" s="175"/>
      <c r="BP216" s="175"/>
      <c r="BQ216" s="175"/>
      <c r="BR216" s="175"/>
      <c r="BS216" s="175"/>
      <c r="BT216" s="175"/>
      <c r="BU216" s="175"/>
      <c r="BV216" s="175"/>
      <c r="CI216" s="93">
        <v>5</v>
      </c>
      <c r="CJ216" s="93" t="s">
        <v>101</v>
      </c>
      <c r="CK216" s="93" t="s">
        <v>669</v>
      </c>
      <c r="CL216" s="93" t="s">
        <v>674</v>
      </c>
      <c r="CM216" s="93">
        <v>307</v>
      </c>
    </row>
    <row r="217" spans="1:91" s="49" customFormat="1" ht="13.5">
      <c r="A217" s="173"/>
      <c r="B217" s="51"/>
      <c r="AA217" s="173"/>
      <c r="AB217" s="173"/>
      <c r="AC217" s="173"/>
      <c r="AD217" s="175"/>
      <c r="AE217" s="175"/>
      <c r="AF217" s="175"/>
      <c r="AG217" s="175"/>
      <c r="AH217" s="175"/>
      <c r="AI217" s="175"/>
      <c r="AJ217" s="175"/>
      <c r="AK217" s="175"/>
      <c r="AL217" s="175"/>
      <c r="AM217" s="175"/>
      <c r="AN217" s="175"/>
      <c r="AO217" s="175"/>
      <c r="AP217" s="175"/>
      <c r="AQ217" s="175"/>
      <c r="AR217" s="175"/>
      <c r="AS217" s="175"/>
      <c r="AT217" s="175"/>
      <c r="AU217" s="175"/>
      <c r="AV217" s="175"/>
      <c r="AW217" s="175"/>
      <c r="AX217" s="175"/>
      <c r="AY217" s="175"/>
      <c r="AZ217" s="175"/>
      <c r="BA217" s="175"/>
      <c r="BB217" s="175"/>
      <c r="BC217" s="175"/>
      <c r="BD217" s="175"/>
      <c r="BE217" s="175"/>
      <c r="BF217" s="175"/>
      <c r="BG217" s="175"/>
      <c r="BH217" s="175"/>
      <c r="BI217" s="175"/>
      <c r="BJ217" s="175"/>
      <c r="BK217" s="175"/>
      <c r="BL217" s="175"/>
      <c r="BM217" s="175"/>
      <c r="BN217" s="175"/>
      <c r="BO217" s="175"/>
      <c r="BP217" s="175"/>
      <c r="BQ217" s="175"/>
      <c r="BR217" s="175"/>
      <c r="BS217" s="175"/>
      <c r="BT217" s="175"/>
      <c r="BU217" s="175"/>
      <c r="BV217" s="175"/>
      <c r="CI217" s="93">
        <v>5</v>
      </c>
      <c r="CJ217" s="93" t="s">
        <v>101</v>
      </c>
      <c r="CK217" s="93" t="s">
        <v>669</v>
      </c>
      <c r="CL217" s="93" t="s">
        <v>675</v>
      </c>
      <c r="CM217" s="93">
        <v>308</v>
      </c>
    </row>
    <row r="218" spans="1:91" s="49" customFormat="1" ht="13.5">
      <c r="A218" s="173"/>
      <c r="B218" s="51"/>
      <c r="AA218" s="173"/>
      <c r="AB218" s="173"/>
      <c r="AC218" s="173"/>
      <c r="AD218" s="175"/>
      <c r="AE218" s="175"/>
      <c r="AF218" s="175"/>
      <c r="AG218" s="175"/>
      <c r="AH218" s="175"/>
      <c r="AI218" s="175"/>
      <c r="AJ218" s="175"/>
      <c r="AK218" s="175"/>
      <c r="AL218" s="175"/>
      <c r="AM218" s="175"/>
      <c r="AN218" s="175"/>
      <c r="AO218" s="175"/>
      <c r="AP218" s="175"/>
      <c r="AQ218" s="175"/>
      <c r="AR218" s="175"/>
      <c r="AS218" s="175"/>
      <c r="AT218" s="175"/>
      <c r="AU218" s="175"/>
      <c r="AV218" s="175"/>
      <c r="AW218" s="175"/>
      <c r="AX218" s="175"/>
      <c r="AY218" s="175"/>
      <c r="AZ218" s="175"/>
      <c r="BA218" s="175"/>
      <c r="BB218" s="175"/>
      <c r="BC218" s="175"/>
      <c r="BD218" s="175"/>
      <c r="BE218" s="175"/>
      <c r="BF218" s="175"/>
      <c r="BG218" s="175"/>
      <c r="BH218" s="175"/>
      <c r="BI218" s="175"/>
      <c r="BJ218" s="175"/>
      <c r="BK218" s="175"/>
      <c r="BL218" s="175"/>
      <c r="BM218" s="175"/>
      <c r="BN218" s="175"/>
      <c r="BO218" s="175"/>
      <c r="BP218" s="175"/>
      <c r="BQ218" s="175"/>
      <c r="BR218" s="175"/>
      <c r="BS218" s="175"/>
      <c r="BT218" s="175"/>
      <c r="BU218" s="175"/>
      <c r="BV218" s="175"/>
      <c r="CI218" s="93">
        <v>5</v>
      </c>
      <c r="CJ218" s="93" t="s">
        <v>101</v>
      </c>
      <c r="CK218" s="93" t="s">
        <v>669</v>
      </c>
      <c r="CL218" s="93" t="s">
        <v>676</v>
      </c>
      <c r="CM218" s="93">
        <v>309</v>
      </c>
    </row>
    <row r="219" spans="1:91" s="49" customFormat="1" ht="13.5">
      <c r="A219" s="173"/>
      <c r="B219" s="51"/>
      <c r="AA219" s="173"/>
      <c r="AB219" s="173"/>
      <c r="AC219" s="173"/>
      <c r="AD219" s="175"/>
      <c r="AE219" s="175"/>
      <c r="AF219" s="175"/>
      <c r="AG219" s="175"/>
      <c r="AH219" s="175"/>
      <c r="AI219" s="175"/>
      <c r="AJ219" s="175"/>
      <c r="AK219" s="175"/>
      <c r="AL219" s="175"/>
      <c r="AM219" s="175"/>
      <c r="AN219" s="175"/>
      <c r="AO219" s="175"/>
      <c r="AP219" s="175"/>
      <c r="AQ219" s="175"/>
      <c r="AR219" s="175"/>
      <c r="AS219" s="175"/>
      <c r="AT219" s="175"/>
      <c r="AU219" s="175"/>
      <c r="AV219" s="175"/>
      <c r="AW219" s="175"/>
      <c r="AX219" s="175"/>
      <c r="AY219" s="175"/>
      <c r="AZ219" s="175"/>
      <c r="BA219" s="175"/>
      <c r="BB219" s="175"/>
      <c r="BC219" s="175"/>
      <c r="BD219" s="175"/>
      <c r="BE219" s="175"/>
      <c r="BF219" s="175"/>
      <c r="BG219" s="175"/>
      <c r="BH219" s="175"/>
      <c r="BI219" s="175"/>
      <c r="BJ219" s="175"/>
      <c r="BK219" s="175"/>
      <c r="BL219" s="175"/>
      <c r="BM219" s="175"/>
      <c r="BN219" s="175"/>
      <c r="BO219" s="175"/>
      <c r="BP219" s="175"/>
      <c r="BQ219" s="175"/>
      <c r="BR219" s="175"/>
      <c r="BS219" s="175"/>
      <c r="BT219" s="175"/>
      <c r="BU219" s="175"/>
      <c r="BV219" s="175"/>
      <c r="CI219" s="93">
        <v>5</v>
      </c>
      <c r="CJ219" s="93" t="s">
        <v>101</v>
      </c>
      <c r="CK219" s="93" t="s">
        <v>669</v>
      </c>
      <c r="CL219" s="93" t="s">
        <v>677</v>
      </c>
      <c r="CM219" s="93">
        <v>310</v>
      </c>
    </row>
    <row r="220" spans="1:91" s="49" customFormat="1" ht="13.5">
      <c r="A220" s="173"/>
      <c r="B220" s="51"/>
      <c r="AA220" s="173"/>
      <c r="AB220" s="173"/>
      <c r="AC220" s="173"/>
      <c r="AD220" s="175"/>
      <c r="AE220" s="175"/>
      <c r="AF220" s="175"/>
      <c r="AG220" s="175"/>
      <c r="AH220" s="175"/>
      <c r="AI220" s="175"/>
      <c r="AJ220" s="175"/>
      <c r="AK220" s="175"/>
      <c r="AL220" s="175"/>
      <c r="AM220" s="175"/>
      <c r="AN220" s="175"/>
      <c r="AO220" s="175"/>
      <c r="AP220" s="175"/>
      <c r="AQ220" s="175"/>
      <c r="AR220" s="175"/>
      <c r="AS220" s="175"/>
      <c r="AT220" s="175"/>
      <c r="AU220" s="175"/>
      <c r="AV220" s="175"/>
      <c r="AW220" s="175"/>
      <c r="AX220" s="175"/>
      <c r="AY220" s="175"/>
      <c r="AZ220" s="175"/>
      <c r="BA220" s="175"/>
      <c r="BB220" s="175"/>
      <c r="BC220" s="175"/>
      <c r="BD220" s="175"/>
      <c r="BE220" s="175"/>
      <c r="BF220" s="175"/>
      <c r="BG220" s="175"/>
      <c r="BH220" s="175"/>
      <c r="BI220" s="175"/>
      <c r="BJ220" s="175"/>
      <c r="BK220" s="175"/>
      <c r="BL220" s="175"/>
      <c r="BM220" s="175"/>
      <c r="BN220" s="175"/>
      <c r="BO220" s="175"/>
      <c r="BP220" s="175"/>
      <c r="BQ220" s="175"/>
      <c r="BR220" s="175"/>
      <c r="BS220" s="175"/>
      <c r="BT220" s="175"/>
      <c r="BU220" s="175"/>
      <c r="BV220" s="175"/>
      <c r="CI220" s="93">
        <v>5</v>
      </c>
      <c r="CJ220" s="93" t="s">
        <v>101</v>
      </c>
      <c r="CK220" s="93" t="s">
        <v>669</v>
      </c>
      <c r="CL220" s="93" t="s">
        <v>678</v>
      </c>
      <c r="CM220" s="93">
        <v>311</v>
      </c>
    </row>
    <row r="221" spans="1:91" s="49" customFormat="1" ht="13.5">
      <c r="A221" s="173"/>
      <c r="B221" s="51"/>
      <c r="AA221" s="173"/>
      <c r="AB221" s="173"/>
      <c r="AC221" s="173"/>
      <c r="AD221" s="175"/>
      <c r="AE221" s="175"/>
      <c r="AF221" s="175"/>
      <c r="AG221" s="175"/>
      <c r="AH221" s="175"/>
      <c r="AI221" s="175"/>
      <c r="AJ221" s="175"/>
      <c r="AK221" s="175"/>
      <c r="AL221" s="175"/>
      <c r="AM221" s="175"/>
      <c r="AN221" s="175"/>
      <c r="AO221" s="175"/>
      <c r="AP221" s="175"/>
      <c r="AQ221" s="175"/>
      <c r="AR221" s="175"/>
      <c r="AS221" s="175"/>
      <c r="AT221" s="175"/>
      <c r="AU221" s="175"/>
      <c r="AV221" s="175"/>
      <c r="AW221" s="175"/>
      <c r="AX221" s="175"/>
      <c r="AY221" s="175"/>
      <c r="AZ221" s="175"/>
      <c r="BA221" s="175"/>
      <c r="BB221" s="175"/>
      <c r="BC221" s="175"/>
      <c r="BD221" s="175"/>
      <c r="BE221" s="175"/>
      <c r="BF221" s="175"/>
      <c r="BG221" s="175"/>
      <c r="BH221" s="175"/>
      <c r="BI221" s="175"/>
      <c r="BJ221" s="175"/>
      <c r="BK221" s="175"/>
      <c r="BL221" s="175"/>
      <c r="BM221" s="175"/>
      <c r="BN221" s="175"/>
      <c r="BO221" s="175"/>
      <c r="BP221" s="175"/>
      <c r="BQ221" s="175"/>
      <c r="BR221" s="175"/>
      <c r="BS221" s="175"/>
      <c r="BT221" s="175"/>
      <c r="BU221" s="175"/>
      <c r="BV221" s="175"/>
      <c r="CI221" s="93">
        <v>5</v>
      </c>
      <c r="CJ221" s="93" t="s">
        <v>101</v>
      </c>
      <c r="CK221" s="93" t="s">
        <v>669</v>
      </c>
      <c r="CL221" s="93" t="s">
        <v>679</v>
      </c>
      <c r="CM221" s="93">
        <v>312</v>
      </c>
    </row>
    <row r="222" spans="1:91" s="49" customFormat="1" ht="13.5">
      <c r="A222" s="173"/>
      <c r="B222" s="51"/>
      <c r="AA222" s="173"/>
      <c r="AB222" s="173"/>
      <c r="AC222" s="173"/>
      <c r="AD222" s="175"/>
      <c r="AE222" s="175"/>
      <c r="AF222" s="175"/>
      <c r="AG222" s="175"/>
      <c r="AH222" s="175"/>
      <c r="AI222" s="175"/>
      <c r="AJ222" s="175"/>
      <c r="AK222" s="175"/>
      <c r="AL222" s="175"/>
      <c r="AM222" s="175"/>
      <c r="AN222" s="175"/>
      <c r="AO222" s="175"/>
      <c r="AP222" s="175"/>
      <c r="AQ222" s="175"/>
      <c r="AR222" s="175"/>
      <c r="AS222" s="175"/>
      <c r="AT222" s="175"/>
      <c r="AU222" s="175"/>
      <c r="AV222" s="175"/>
      <c r="AW222" s="175"/>
      <c r="AX222" s="175"/>
      <c r="AY222" s="175"/>
      <c r="AZ222" s="175"/>
      <c r="BA222" s="175"/>
      <c r="BB222" s="175"/>
      <c r="BC222" s="175"/>
      <c r="BD222" s="175"/>
      <c r="BE222" s="175"/>
      <c r="BF222" s="175"/>
      <c r="BG222" s="175"/>
      <c r="BH222" s="175"/>
      <c r="BI222" s="175"/>
      <c r="BJ222" s="175"/>
      <c r="BK222" s="175"/>
      <c r="BL222" s="175"/>
      <c r="BM222" s="175"/>
      <c r="BN222" s="175"/>
      <c r="BO222" s="175"/>
      <c r="BP222" s="175"/>
      <c r="BQ222" s="175"/>
      <c r="BR222" s="175"/>
      <c r="BS222" s="175"/>
      <c r="BT222" s="175"/>
      <c r="BU222" s="175"/>
      <c r="BV222" s="175"/>
      <c r="CI222" s="93">
        <v>5</v>
      </c>
      <c r="CJ222" s="93" t="s">
        <v>101</v>
      </c>
      <c r="CK222" s="93" t="s">
        <v>669</v>
      </c>
      <c r="CL222" s="93" t="s">
        <v>680</v>
      </c>
      <c r="CM222" s="93">
        <v>313</v>
      </c>
    </row>
    <row r="223" spans="1:91" s="49" customFormat="1" ht="13.5">
      <c r="A223" s="173"/>
      <c r="B223" s="51"/>
      <c r="AA223" s="173"/>
      <c r="AB223" s="173"/>
      <c r="AC223" s="173"/>
      <c r="AD223" s="175"/>
      <c r="AE223" s="175"/>
      <c r="AF223" s="175"/>
      <c r="AG223" s="175"/>
      <c r="AH223" s="175"/>
      <c r="AI223" s="175"/>
      <c r="AJ223" s="175"/>
      <c r="AK223" s="175"/>
      <c r="AL223" s="175"/>
      <c r="AM223" s="175"/>
      <c r="AN223" s="175"/>
      <c r="AO223" s="175"/>
      <c r="AP223" s="175"/>
      <c r="AQ223" s="175"/>
      <c r="AR223" s="175"/>
      <c r="AS223" s="175"/>
      <c r="AT223" s="175"/>
      <c r="AU223" s="175"/>
      <c r="AV223" s="175"/>
      <c r="AW223" s="175"/>
      <c r="AX223" s="175"/>
      <c r="AY223" s="175"/>
      <c r="AZ223" s="175"/>
      <c r="BA223" s="175"/>
      <c r="BB223" s="175"/>
      <c r="BC223" s="175"/>
      <c r="BD223" s="175"/>
      <c r="BE223" s="175"/>
      <c r="BF223" s="175"/>
      <c r="BG223" s="175"/>
      <c r="BH223" s="175"/>
      <c r="BI223" s="175"/>
      <c r="BJ223" s="175"/>
      <c r="BK223" s="175"/>
      <c r="BL223" s="175"/>
      <c r="BM223" s="175"/>
      <c r="BN223" s="175"/>
      <c r="BO223" s="175"/>
      <c r="BP223" s="175"/>
      <c r="BQ223" s="175"/>
      <c r="BR223" s="175"/>
      <c r="BS223" s="175"/>
      <c r="BT223" s="175"/>
      <c r="BU223" s="175"/>
      <c r="BV223" s="175"/>
      <c r="CI223" s="93">
        <v>5</v>
      </c>
      <c r="CJ223" s="93" t="s">
        <v>101</v>
      </c>
      <c r="CK223" s="93" t="s">
        <v>669</v>
      </c>
      <c r="CL223" s="93" t="s">
        <v>669</v>
      </c>
      <c r="CM223" s="93">
        <v>314</v>
      </c>
    </row>
    <row r="224" spans="1:91" s="49" customFormat="1" ht="13.5">
      <c r="A224" s="173"/>
      <c r="B224" s="51"/>
      <c r="AA224" s="173"/>
      <c r="AB224" s="173"/>
      <c r="AC224" s="173"/>
      <c r="AD224" s="175"/>
      <c r="AE224" s="175"/>
      <c r="AF224" s="175"/>
      <c r="AG224" s="175"/>
      <c r="AH224" s="175"/>
      <c r="AI224" s="175"/>
      <c r="AJ224" s="175"/>
      <c r="AK224" s="175"/>
      <c r="AL224" s="175"/>
      <c r="AM224" s="175"/>
      <c r="AN224" s="175"/>
      <c r="AO224" s="175"/>
      <c r="AP224" s="175"/>
      <c r="AQ224" s="175"/>
      <c r="AR224" s="175"/>
      <c r="AS224" s="175"/>
      <c r="AT224" s="175"/>
      <c r="AU224" s="175"/>
      <c r="AV224" s="175"/>
      <c r="AW224" s="175"/>
      <c r="AX224" s="175"/>
      <c r="AY224" s="175"/>
      <c r="AZ224" s="175"/>
      <c r="BA224" s="175"/>
      <c r="BB224" s="175"/>
      <c r="BC224" s="175"/>
      <c r="BD224" s="175"/>
      <c r="BE224" s="175"/>
      <c r="BF224" s="175"/>
      <c r="BG224" s="175"/>
      <c r="BH224" s="175"/>
      <c r="BI224" s="175"/>
      <c r="BJ224" s="175"/>
      <c r="BK224" s="175"/>
      <c r="BL224" s="175"/>
      <c r="BM224" s="175"/>
      <c r="BN224" s="175"/>
      <c r="BO224" s="175"/>
      <c r="BP224" s="175"/>
      <c r="BQ224" s="175"/>
      <c r="BR224" s="175"/>
      <c r="BS224" s="175"/>
      <c r="BT224" s="175"/>
      <c r="BU224" s="175"/>
      <c r="BV224" s="175"/>
      <c r="CI224" s="93">
        <v>5</v>
      </c>
      <c r="CJ224" s="93" t="s">
        <v>101</v>
      </c>
      <c r="CK224" s="93" t="s">
        <v>669</v>
      </c>
      <c r="CL224" s="93" t="s">
        <v>681</v>
      </c>
      <c r="CM224" s="93">
        <v>315</v>
      </c>
    </row>
    <row r="225" spans="1:91" s="49" customFormat="1" ht="13.5">
      <c r="A225" s="173"/>
      <c r="B225" s="51"/>
      <c r="AA225" s="173"/>
      <c r="AB225" s="173"/>
      <c r="AC225" s="173"/>
      <c r="AD225" s="175"/>
      <c r="AE225" s="175"/>
      <c r="AF225" s="175"/>
      <c r="AG225" s="175"/>
      <c r="AH225" s="175"/>
      <c r="AI225" s="175"/>
      <c r="AJ225" s="175"/>
      <c r="AK225" s="175"/>
      <c r="AL225" s="175"/>
      <c r="AM225" s="175"/>
      <c r="AN225" s="175"/>
      <c r="AO225" s="175"/>
      <c r="AP225" s="175"/>
      <c r="AQ225" s="175"/>
      <c r="AR225" s="175"/>
      <c r="AS225" s="175"/>
      <c r="AT225" s="175"/>
      <c r="AU225" s="175"/>
      <c r="AV225" s="175"/>
      <c r="AW225" s="175"/>
      <c r="AX225" s="175"/>
      <c r="AY225" s="175"/>
      <c r="AZ225" s="175"/>
      <c r="BA225" s="175"/>
      <c r="BB225" s="175"/>
      <c r="BC225" s="175"/>
      <c r="BD225" s="175"/>
      <c r="BE225" s="175"/>
      <c r="BF225" s="175"/>
      <c r="BG225" s="175"/>
      <c r="BH225" s="175"/>
      <c r="BI225" s="175"/>
      <c r="BJ225" s="175"/>
      <c r="BK225" s="175"/>
      <c r="BL225" s="175"/>
      <c r="BM225" s="175"/>
      <c r="BN225" s="175"/>
      <c r="BO225" s="175"/>
      <c r="BP225" s="175"/>
      <c r="BQ225" s="175"/>
      <c r="BR225" s="175"/>
      <c r="BS225" s="175"/>
      <c r="BT225" s="175"/>
      <c r="BU225" s="175"/>
      <c r="BV225" s="175"/>
      <c r="CI225" s="93">
        <v>5</v>
      </c>
      <c r="CJ225" s="93" t="s">
        <v>101</v>
      </c>
      <c r="CK225" s="93" t="s">
        <v>669</v>
      </c>
      <c r="CL225" s="93" t="s">
        <v>682</v>
      </c>
      <c r="CM225" s="93">
        <v>316</v>
      </c>
    </row>
    <row r="226" spans="1:91" s="49" customFormat="1" ht="13.5">
      <c r="A226" s="173"/>
      <c r="B226" s="51"/>
      <c r="AA226" s="173"/>
      <c r="AB226" s="173"/>
      <c r="AC226" s="173"/>
      <c r="AD226" s="175"/>
      <c r="AE226" s="175"/>
      <c r="AF226" s="175"/>
      <c r="AG226" s="175"/>
      <c r="AH226" s="175"/>
      <c r="AI226" s="175"/>
      <c r="AJ226" s="175"/>
      <c r="AK226" s="175"/>
      <c r="AL226" s="175"/>
      <c r="AM226" s="175"/>
      <c r="AN226" s="175"/>
      <c r="AO226" s="175"/>
      <c r="AP226" s="175"/>
      <c r="AQ226" s="175"/>
      <c r="AR226" s="175"/>
      <c r="AS226" s="175"/>
      <c r="AT226" s="175"/>
      <c r="AU226" s="175"/>
      <c r="AV226" s="175"/>
      <c r="AW226" s="175"/>
      <c r="AX226" s="175"/>
      <c r="AY226" s="175"/>
      <c r="AZ226" s="175"/>
      <c r="BA226" s="175"/>
      <c r="BB226" s="175"/>
      <c r="BC226" s="175"/>
      <c r="BD226" s="175"/>
      <c r="BE226" s="175"/>
      <c r="BF226" s="175"/>
      <c r="BG226" s="175"/>
      <c r="BH226" s="175"/>
      <c r="BI226" s="175"/>
      <c r="BJ226" s="175"/>
      <c r="BK226" s="175"/>
      <c r="BL226" s="175"/>
      <c r="BM226" s="175"/>
      <c r="BN226" s="175"/>
      <c r="BO226" s="175"/>
      <c r="BP226" s="175"/>
      <c r="BQ226" s="175"/>
      <c r="BR226" s="175"/>
      <c r="BS226" s="175"/>
      <c r="BT226" s="175"/>
      <c r="BU226" s="175"/>
      <c r="BV226" s="175"/>
      <c r="CI226" s="93">
        <v>5</v>
      </c>
      <c r="CJ226" s="93" t="s">
        <v>101</v>
      </c>
      <c r="CK226" s="93" t="s">
        <v>669</v>
      </c>
      <c r="CL226" s="93" t="s">
        <v>683</v>
      </c>
      <c r="CM226" s="93">
        <v>317</v>
      </c>
    </row>
    <row r="227" spans="1:91" s="49" customFormat="1" ht="13.5">
      <c r="A227" s="173"/>
      <c r="B227" s="51"/>
      <c r="AA227" s="173"/>
      <c r="AB227" s="173"/>
      <c r="AC227" s="173"/>
      <c r="AD227" s="175"/>
      <c r="AE227" s="175"/>
      <c r="AF227" s="175"/>
      <c r="AG227" s="175"/>
      <c r="AH227" s="175"/>
      <c r="AI227" s="175"/>
      <c r="AJ227" s="175"/>
      <c r="AK227" s="175"/>
      <c r="AL227" s="175"/>
      <c r="AM227" s="175"/>
      <c r="AN227" s="175"/>
      <c r="AO227" s="175"/>
      <c r="AP227" s="175"/>
      <c r="AQ227" s="175"/>
      <c r="AR227" s="175"/>
      <c r="AS227" s="175"/>
      <c r="AT227" s="175"/>
      <c r="AU227" s="175"/>
      <c r="AV227" s="175"/>
      <c r="AW227" s="175"/>
      <c r="AX227" s="175"/>
      <c r="AY227" s="175"/>
      <c r="AZ227" s="175"/>
      <c r="BA227" s="175"/>
      <c r="BB227" s="175"/>
      <c r="BC227" s="175"/>
      <c r="BD227" s="175"/>
      <c r="BE227" s="175"/>
      <c r="BF227" s="175"/>
      <c r="BG227" s="175"/>
      <c r="BH227" s="175"/>
      <c r="BI227" s="175"/>
      <c r="BJ227" s="175"/>
      <c r="BK227" s="175"/>
      <c r="BL227" s="175"/>
      <c r="BM227" s="175"/>
      <c r="BN227" s="175"/>
      <c r="BO227" s="175"/>
      <c r="BP227" s="175"/>
      <c r="BQ227" s="175"/>
      <c r="BR227" s="175"/>
      <c r="BS227" s="175"/>
      <c r="BT227" s="175"/>
      <c r="BU227" s="175"/>
      <c r="BV227" s="175"/>
      <c r="CI227" s="93"/>
      <c r="CJ227" s="93"/>
      <c r="CK227" s="93"/>
      <c r="CL227" s="93"/>
      <c r="CM227" s="93"/>
    </row>
    <row r="228" spans="1:91" s="49" customFormat="1" ht="13.5">
      <c r="A228" s="173"/>
      <c r="B228" s="51"/>
      <c r="AA228" s="173"/>
      <c r="AB228" s="173"/>
      <c r="AC228" s="173"/>
      <c r="AD228" s="175"/>
      <c r="AE228" s="175"/>
      <c r="AF228" s="175"/>
      <c r="AG228" s="175"/>
      <c r="AH228" s="175"/>
      <c r="AI228" s="175"/>
      <c r="AJ228" s="175"/>
      <c r="AK228" s="175"/>
      <c r="AL228" s="175"/>
      <c r="AM228" s="175"/>
      <c r="AN228" s="175"/>
      <c r="AO228" s="175"/>
      <c r="AP228" s="175"/>
      <c r="AQ228" s="175"/>
      <c r="AR228" s="175"/>
      <c r="AS228" s="175"/>
      <c r="AT228" s="175"/>
      <c r="AU228" s="175"/>
      <c r="AV228" s="175"/>
      <c r="AW228" s="175"/>
      <c r="AX228" s="175"/>
      <c r="AY228" s="175"/>
      <c r="AZ228" s="175"/>
      <c r="BA228" s="175"/>
      <c r="BB228" s="175"/>
      <c r="BC228" s="175"/>
      <c r="BD228" s="175"/>
      <c r="BE228" s="175"/>
      <c r="BF228" s="175"/>
      <c r="BG228" s="175"/>
      <c r="BH228" s="175"/>
      <c r="BI228" s="175"/>
      <c r="BJ228" s="175"/>
      <c r="BK228" s="175"/>
      <c r="BL228" s="175"/>
      <c r="BM228" s="175"/>
      <c r="BN228" s="175"/>
      <c r="BO228" s="175"/>
      <c r="BP228" s="175"/>
      <c r="BQ228" s="175"/>
      <c r="BR228" s="175"/>
      <c r="BS228" s="175"/>
      <c r="BT228" s="175"/>
      <c r="BU228" s="175"/>
      <c r="BV228" s="175"/>
      <c r="CI228" s="93">
        <v>6</v>
      </c>
      <c r="CJ228" s="93" t="s">
        <v>101</v>
      </c>
      <c r="CK228" s="93" t="s">
        <v>684</v>
      </c>
      <c r="CL228" s="93" t="s">
        <v>685</v>
      </c>
      <c r="CM228" s="93">
        <v>318</v>
      </c>
    </row>
    <row r="229" spans="1:91" s="49" customFormat="1" ht="13.5">
      <c r="A229" s="173"/>
      <c r="B229" s="51"/>
      <c r="AA229" s="173"/>
      <c r="AB229" s="173"/>
      <c r="AC229" s="173"/>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5"/>
      <c r="BC229" s="175"/>
      <c r="BD229" s="175"/>
      <c r="BE229" s="175"/>
      <c r="BF229" s="175"/>
      <c r="BG229" s="175"/>
      <c r="BH229" s="175"/>
      <c r="BI229" s="175"/>
      <c r="BJ229" s="175"/>
      <c r="BK229" s="175"/>
      <c r="BL229" s="175"/>
      <c r="BM229" s="175"/>
      <c r="BN229" s="175"/>
      <c r="BO229" s="175"/>
      <c r="BP229" s="175"/>
      <c r="BQ229" s="175"/>
      <c r="BR229" s="175"/>
      <c r="BS229" s="175"/>
      <c r="BT229" s="175"/>
      <c r="BU229" s="175"/>
      <c r="BV229" s="175"/>
      <c r="CI229" s="93">
        <v>6</v>
      </c>
      <c r="CJ229" s="93" t="s">
        <v>101</v>
      </c>
      <c r="CK229" s="93" t="s">
        <v>684</v>
      </c>
      <c r="CL229" s="93" t="s">
        <v>686</v>
      </c>
      <c r="CM229" s="93">
        <v>319</v>
      </c>
    </row>
    <row r="230" spans="1:91" s="49" customFormat="1" ht="13.5">
      <c r="A230" s="173"/>
      <c r="B230" s="51"/>
      <c r="AA230" s="173"/>
      <c r="AB230" s="173"/>
      <c r="AC230" s="173"/>
      <c r="AD230" s="175"/>
      <c r="AE230" s="175"/>
      <c r="AF230" s="175"/>
      <c r="AG230" s="175"/>
      <c r="AH230" s="175"/>
      <c r="AI230" s="175"/>
      <c r="AJ230" s="175"/>
      <c r="AK230" s="175"/>
      <c r="AL230" s="175"/>
      <c r="AM230" s="175"/>
      <c r="AN230" s="175"/>
      <c r="AO230" s="175"/>
      <c r="AP230" s="175"/>
      <c r="AQ230" s="175"/>
      <c r="AR230" s="175"/>
      <c r="AS230" s="175"/>
      <c r="AT230" s="175"/>
      <c r="AU230" s="175"/>
      <c r="AV230" s="175"/>
      <c r="AW230" s="175"/>
      <c r="AX230" s="175"/>
      <c r="AY230" s="175"/>
      <c r="AZ230" s="175"/>
      <c r="BA230" s="175"/>
      <c r="BB230" s="175"/>
      <c r="BC230" s="175"/>
      <c r="BD230" s="175"/>
      <c r="BE230" s="175"/>
      <c r="BF230" s="175"/>
      <c r="BG230" s="175"/>
      <c r="BH230" s="175"/>
      <c r="BI230" s="175"/>
      <c r="BJ230" s="175"/>
      <c r="BK230" s="175"/>
      <c r="BL230" s="175"/>
      <c r="BM230" s="175"/>
      <c r="BN230" s="175"/>
      <c r="BO230" s="175"/>
      <c r="BP230" s="175"/>
      <c r="BQ230" s="175"/>
      <c r="BR230" s="175"/>
      <c r="BS230" s="175"/>
      <c r="BT230" s="175"/>
      <c r="BU230" s="175"/>
      <c r="BV230" s="175"/>
      <c r="CI230" s="93">
        <v>6</v>
      </c>
      <c r="CJ230" s="93" t="s">
        <v>101</v>
      </c>
      <c r="CK230" s="93" t="s">
        <v>684</v>
      </c>
      <c r="CL230" s="93" t="s">
        <v>687</v>
      </c>
      <c r="CM230" s="93">
        <v>320</v>
      </c>
    </row>
    <row r="231" spans="1:91" s="49" customFormat="1" ht="13.5">
      <c r="A231" s="173"/>
      <c r="B231" s="51"/>
      <c r="AA231" s="173"/>
      <c r="AB231" s="173"/>
      <c r="AC231" s="173"/>
      <c r="AD231" s="175"/>
      <c r="AE231" s="175"/>
      <c r="AF231" s="175"/>
      <c r="AG231" s="175"/>
      <c r="AH231" s="175"/>
      <c r="AI231" s="175"/>
      <c r="AJ231" s="175"/>
      <c r="AK231" s="175"/>
      <c r="AL231" s="175"/>
      <c r="AM231" s="175"/>
      <c r="AN231" s="175"/>
      <c r="AO231" s="175"/>
      <c r="AP231" s="175"/>
      <c r="AQ231" s="175"/>
      <c r="AR231" s="175"/>
      <c r="AS231" s="175"/>
      <c r="AT231" s="175"/>
      <c r="AU231" s="175"/>
      <c r="AV231" s="175"/>
      <c r="AW231" s="175"/>
      <c r="AX231" s="175"/>
      <c r="AY231" s="175"/>
      <c r="AZ231" s="175"/>
      <c r="BA231" s="175"/>
      <c r="BB231" s="175"/>
      <c r="BC231" s="175"/>
      <c r="BD231" s="175"/>
      <c r="BE231" s="175"/>
      <c r="BF231" s="175"/>
      <c r="BG231" s="175"/>
      <c r="BH231" s="175"/>
      <c r="BI231" s="175"/>
      <c r="BJ231" s="175"/>
      <c r="BK231" s="175"/>
      <c r="BL231" s="175"/>
      <c r="BM231" s="175"/>
      <c r="BN231" s="175"/>
      <c r="BO231" s="175"/>
      <c r="BP231" s="175"/>
      <c r="BQ231" s="175"/>
      <c r="BR231" s="175"/>
      <c r="BS231" s="175"/>
      <c r="BT231" s="175"/>
      <c r="BU231" s="175"/>
      <c r="BV231" s="175"/>
      <c r="CI231" s="93">
        <v>6</v>
      </c>
      <c r="CJ231" s="93" t="s">
        <v>101</v>
      </c>
      <c r="CK231" s="93" t="s">
        <v>684</v>
      </c>
      <c r="CL231" s="93" t="s">
        <v>688</v>
      </c>
      <c r="CM231" s="93">
        <v>321</v>
      </c>
    </row>
    <row r="232" spans="1:91" s="49" customFormat="1" ht="13.5">
      <c r="A232" s="173"/>
      <c r="B232" s="51"/>
      <c r="AA232" s="173"/>
      <c r="AB232" s="173"/>
      <c r="AC232" s="173"/>
      <c r="AD232" s="175"/>
      <c r="AE232" s="175"/>
      <c r="AF232" s="175"/>
      <c r="AG232" s="175"/>
      <c r="AH232" s="175"/>
      <c r="AI232" s="175"/>
      <c r="AJ232" s="175"/>
      <c r="AK232" s="175"/>
      <c r="AL232" s="175"/>
      <c r="AM232" s="175"/>
      <c r="AN232" s="175"/>
      <c r="AO232" s="175"/>
      <c r="AP232" s="175"/>
      <c r="AQ232" s="175"/>
      <c r="AR232" s="175"/>
      <c r="AS232" s="175"/>
      <c r="AT232" s="175"/>
      <c r="AU232" s="175"/>
      <c r="AV232" s="175"/>
      <c r="AW232" s="175"/>
      <c r="AX232" s="175"/>
      <c r="AY232" s="175"/>
      <c r="AZ232" s="175"/>
      <c r="BA232" s="175"/>
      <c r="BB232" s="175"/>
      <c r="BC232" s="175"/>
      <c r="BD232" s="175"/>
      <c r="BE232" s="175"/>
      <c r="BF232" s="175"/>
      <c r="BG232" s="175"/>
      <c r="BH232" s="175"/>
      <c r="BI232" s="175"/>
      <c r="BJ232" s="175"/>
      <c r="BK232" s="175"/>
      <c r="BL232" s="175"/>
      <c r="BM232" s="175"/>
      <c r="BN232" s="175"/>
      <c r="BO232" s="175"/>
      <c r="BP232" s="175"/>
      <c r="BQ232" s="175"/>
      <c r="BR232" s="175"/>
      <c r="BS232" s="175"/>
      <c r="BT232" s="175"/>
      <c r="BU232" s="175"/>
      <c r="BV232" s="175"/>
      <c r="CI232" s="93">
        <v>6</v>
      </c>
      <c r="CJ232" s="93" t="s">
        <v>101</v>
      </c>
      <c r="CK232" s="93" t="s">
        <v>684</v>
      </c>
      <c r="CL232" s="93" t="s">
        <v>689</v>
      </c>
      <c r="CM232" s="93">
        <v>322</v>
      </c>
    </row>
    <row r="233" spans="1:91" s="49" customFormat="1" ht="13.5">
      <c r="A233" s="173"/>
      <c r="B233" s="51"/>
      <c r="AA233" s="173"/>
      <c r="AB233" s="173"/>
      <c r="AC233" s="173"/>
      <c r="AD233" s="175"/>
      <c r="AE233" s="175"/>
      <c r="AF233" s="175"/>
      <c r="AG233" s="175"/>
      <c r="AH233" s="175"/>
      <c r="AI233" s="175"/>
      <c r="AJ233" s="175"/>
      <c r="AK233" s="175"/>
      <c r="AL233" s="175"/>
      <c r="AM233" s="175"/>
      <c r="AN233" s="175"/>
      <c r="AO233" s="175"/>
      <c r="AP233" s="175"/>
      <c r="AQ233" s="175"/>
      <c r="AR233" s="175"/>
      <c r="AS233" s="175"/>
      <c r="AT233" s="175"/>
      <c r="AU233" s="175"/>
      <c r="AV233" s="175"/>
      <c r="AW233" s="175"/>
      <c r="AX233" s="175"/>
      <c r="AY233" s="175"/>
      <c r="AZ233" s="175"/>
      <c r="BA233" s="175"/>
      <c r="BB233" s="175"/>
      <c r="BC233" s="175"/>
      <c r="BD233" s="175"/>
      <c r="BE233" s="175"/>
      <c r="BF233" s="175"/>
      <c r="BG233" s="175"/>
      <c r="BH233" s="175"/>
      <c r="BI233" s="175"/>
      <c r="BJ233" s="175"/>
      <c r="BK233" s="175"/>
      <c r="BL233" s="175"/>
      <c r="BM233" s="175"/>
      <c r="BN233" s="175"/>
      <c r="BO233" s="175"/>
      <c r="BP233" s="175"/>
      <c r="BQ233" s="175"/>
      <c r="BR233" s="175"/>
      <c r="BS233" s="175"/>
      <c r="BT233" s="175"/>
      <c r="BU233" s="175"/>
      <c r="BV233" s="175"/>
      <c r="CI233" s="93">
        <v>6</v>
      </c>
      <c r="CJ233" s="93" t="s">
        <v>101</v>
      </c>
      <c r="CK233" s="93" t="s">
        <v>684</v>
      </c>
      <c r="CL233" s="93" t="s">
        <v>690</v>
      </c>
      <c r="CM233" s="93">
        <v>323</v>
      </c>
    </row>
    <row r="234" spans="1:91" s="49" customFormat="1" ht="13.5">
      <c r="A234" s="173"/>
      <c r="B234" s="51"/>
      <c r="AA234" s="173"/>
      <c r="AB234" s="173"/>
      <c r="AC234" s="173"/>
      <c r="AD234" s="175"/>
      <c r="AE234" s="175"/>
      <c r="AF234" s="175"/>
      <c r="AG234" s="175"/>
      <c r="AH234" s="175"/>
      <c r="AI234" s="175"/>
      <c r="AJ234" s="175"/>
      <c r="AK234" s="175"/>
      <c r="AL234" s="175"/>
      <c r="AM234" s="175"/>
      <c r="AN234" s="175"/>
      <c r="AO234" s="175"/>
      <c r="AP234" s="175"/>
      <c r="AQ234" s="175"/>
      <c r="AR234" s="175"/>
      <c r="AS234" s="175"/>
      <c r="AT234" s="175"/>
      <c r="AU234" s="175"/>
      <c r="AV234" s="175"/>
      <c r="AW234" s="175"/>
      <c r="AX234" s="175"/>
      <c r="AY234" s="175"/>
      <c r="AZ234" s="175"/>
      <c r="BA234" s="175"/>
      <c r="BB234" s="175"/>
      <c r="BC234" s="175"/>
      <c r="BD234" s="175"/>
      <c r="BE234" s="175"/>
      <c r="BF234" s="175"/>
      <c r="BG234" s="175"/>
      <c r="BH234" s="175"/>
      <c r="BI234" s="175"/>
      <c r="BJ234" s="175"/>
      <c r="BK234" s="175"/>
      <c r="BL234" s="175"/>
      <c r="BM234" s="175"/>
      <c r="BN234" s="175"/>
      <c r="BO234" s="175"/>
      <c r="BP234" s="175"/>
      <c r="BQ234" s="175"/>
      <c r="BR234" s="175"/>
      <c r="BS234" s="175"/>
      <c r="BT234" s="175"/>
      <c r="BU234" s="175"/>
      <c r="BV234" s="175"/>
      <c r="CI234" s="93">
        <v>6</v>
      </c>
      <c r="CJ234" s="93" t="s">
        <v>101</v>
      </c>
      <c r="CK234" s="93" t="s">
        <v>684</v>
      </c>
      <c r="CL234" s="93" t="s">
        <v>691</v>
      </c>
      <c r="CM234" s="93">
        <v>324</v>
      </c>
    </row>
    <row r="235" spans="1:91" s="49" customFormat="1" ht="13.5">
      <c r="A235" s="173"/>
      <c r="B235" s="51"/>
      <c r="AA235" s="173"/>
      <c r="AB235" s="173"/>
      <c r="AC235" s="173"/>
      <c r="AD235" s="175"/>
      <c r="AE235" s="175"/>
      <c r="AF235" s="175"/>
      <c r="AG235" s="175"/>
      <c r="AH235" s="175"/>
      <c r="AI235" s="175"/>
      <c r="AJ235" s="175"/>
      <c r="AK235" s="175"/>
      <c r="AL235" s="175"/>
      <c r="AM235" s="175"/>
      <c r="AN235" s="175"/>
      <c r="AO235" s="175"/>
      <c r="AP235" s="175"/>
      <c r="AQ235" s="175"/>
      <c r="AR235" s="175"/>
      <c r="AS235" s="175"/>
      <c r="AT235" s="175"/>
      <c r="AU235" s="175"/>
      <c r="AV235" s="175"/>
      <c r="AW235" s="175"/>
      <c r="AX235" s="175"/>
      <c r="AY235" s="175"/>
      <c r="AZ235" s="175"/>
      <c r="BA235" s="175"/>
      <c r="BB235" s="175"/>
      <c r="BC235" s="175"/>
      <c r="BD235" s="175"/>
      <c r="BE235" s="175"/>
      <c r="BF235" s="175"/>
      <c r="BG235" s="175"/>
      <c r="BH235" s="175"/>
      <c r="BI235" s="175"/>
      <c r="BJ235" s="175"/>
      <c r="BK235" s="175"/>
      <c r="BL235" s="175"/>
      <c r="BM235" s="175"/>
      <c r="BN235" s="175"/>
      <c r="BO235" s="175"/>
      <c r="BP235" s="175"/>
      <c r="BQ235" s="175"/>
      <c r="BR235" s="175"/>
      <c r="BS235" s="175"/>
      <c r="BT235" s="175"/>
      <c r="BU235" s="175"/>
      <c r="BV235" s="175"/>
      <c r="CI235" s="93">
        <v>6</v>
      </c>
      <c r="CJ235" s="93" t="s">
        <v>101</v>
      </c>
      <c r="CK235" s="93" t="s">
        <v>684</v>
      </c>
      <c r="CL235" s="93" t="s">
        <v>692</v>
      </c>
      <c r="CM235" s="93">
        <v>325</v>
      </c>
    </row>
    <row r="236" spans="1:91" s="49" customFormat="1" ht="13.5">
      <c r="A236" s="173"/>
      <c r="B236" s="51"/>
      <c r="AA236" s="173"/>
      <c r="AB236" s="173"/>
      <c r="AC236" s="173"/>
      <c r="AD236" s="175"/>
      <c r="AE236" s="175"/>
      <c r="AF236" s="175"/>
      <c r="AG236" s="175"/>
      <c r="AH236" s="175"/>
      <c r="AI236" s="175"/>
      <c r="AJ236" s="175"/>
      <c r="AK236" s="175"/>
      <c r="AL236" s="175"/>
      <c r="AM236" s="175"/>
      <c r="AN236" s="175"/>
      <c r="AO236" s="175"/>
      <c r="AP236" s="175"/>
      <c r="AQ236" s="175"/>
      <c r="AR236" s="175"/>
      <c r="AS236" s="175"/>
      <c r="AT236" s="175"/>
      <c r="AU236" s="175"/>
      <c r="AV236" s="175"/>
      <c r="AW236" s="175"/>
      <c r="AX236" s="175"/>
      <c r="AY236" s="175"/>
      <c r="AZ236" s="175"/>
      <c r="BA236" s="175"/>
      <c r="BB236" s="175"/>
      <c r="BC236" s="175"/>
      <c r="BD236" s="175"/>
      <c r="BE236" s="175"/>
      <c r="BF236" s="175"/>
      <c r="BG236" s="175"/>
      <c r="BH236" s="175"/>
      <c r="BI236" s="175"/>
      <c r="BJ236" s="175"/>
      <c r="BK236" s="175"/>
      <c r="BL236" s="175"/>
      <c r="BM236" s="175"/>
      <c r="BN236" s="175"/>
      <c r="BO236" s="175"/>
      <c r="BP236" s="175"/>
      <c r="BQ236" s="175"/>
      <c r="BR236" s="175"/>
      <c r="BS236" s="175"/>
      <c r="BT236" s="175"/>
      <c r="BU236" s="175"/>
      <c r="BV236" s="175"/>
      <c r="CI236" s="93">
        <v>6</v>
      </c>
      <c r="CJ236" s="93" t="s">
        <v>101</v>
      </c>
      <c r="CK236" s="93" t="s">
        <v>684</v>
      </c>
      <c r="CL236" s="93" t="s">
        <v>693</v>
      </c>
      <c r="CM236" s="93">
        <v>326</v>
      </c>
    </row>
    <row r="237" spans="1:91" s="49" customFormat="1" ht="13.5">
      <c r="A237" s="173"/>
      <c r="B237" s="51"/>
      <c r="AA237" s="173"/>
      <c r="AB237" s="173"/>
      <c r="AC237" s="173"/>
      <c r="AD237" s="175"/>
      <c r="AE237" s="175"/>
      <c r="AF237" s="175"/>
      <c r="AG237" s="175"/>
      <c r="AH237" s="175"/>
      <c r="AI237" s="175"/>
      <c r="AJ237" s="175"/>
      <c r="AK237" s="175"/>
      <c r="AL237" s="175"/>
      <c r="AM237" s="175"/>
      <c r="AN237" s="175"/>
      <c r="AO237" s="175"/>
      <c r="AP237" s="175"/>
      <c r="AQ237" s="175"/>
      <c r="AR237" s="175"/>
      <c r="AS237" s="175"/>
      <c r="AT237" s="175"/>
      <c r="AU237" s="175"/>
      <c r="AV237" s="175"/>
      <c r="AW237" s="175"/>
      <c r="AX237" s="175"/>
      <c r="AY237" s="175"/>
      <c r="AZ237" s="175"/>
      <c r="BA237" s="175"/>
      <c r="BB237" s="175"/>
      <c r="BC237" s="175"/>
      <c r="BD237" s="175"/>
      <c r="BE237" s="175"/>
      <c r="BF237" s="175"/>
      <c r="BG237" s="175"/>
      <c r="BH237" s="175"/>
      <c r="BI237" s="175"/>
      <c r="BJ237" s="175"/>
      <c r="BK237" s="175"/>
      <c r="BL237" s="175"/>
      <c r="BM237" s="175"/>
      <c r="BN237" s="175"/>
      <c r="BO237" s="175"/>
      <c r="BP237" s="175"/>
      <c r="BQ237" s="175"/>
      <c r="BR237" s="175"/>
      <c r="BS237" s="175"/>
      <c r="BT237" s="175"/>
      <c r="BU237" s="175"/>
      <c r="BV237" s="175"/>
      <c r="CI237" s="93">
        <v>6</v>
      </c>
      <c r="CJ237" s="93" t="s">
        <v>101</v>
      </c>
      <c r="CK237" s="93" t="s">
        <v>684</v>
      </c>
      <c r="CL237" s="93" t="s">
        <v>694</v>
      </c>
      <c r="CM237" s="93">
        <v>327</v>
      </c>
    </row>
    <row r="238" spans="1:91" s="49" customFormat="1" ht="13.5">
      <c r="A238" s="173"/>
      <c r="B238" s="51"/>
      <c r="AA238" s="173"/>
      <c r="AB238" s="173"/>
      <c r="AC238" s="173"/>
      <c r="AD238" s="175"/>
      <c r="AE238" s="175"/>
      <c r="AF238" s="175"/>
      <c r="AG238" s="175"/>
      <c r="AH238" s="175"/>
      <c r="AI238" s="175"/>
      <c r="AJ238" s="175"/>
      <c r="AK238" s="175"/>
      <c r="AL238" s="175"/>
      <c r="AM238" s="175"/>
      <c r="AN238" s="175"/>
      <c r="AO238" s="175"/>
      <c r="AP238" s="175"/>
      <c r="AQ238" s="175"/>
      <c r="AR238" s="175"/>
      <c r="AS238" s="175"/>
      <c r="AT238" s="175"/>
      <c r="AU238" s="175"/>
      <c r="AV238" s="175"/>
      <c r="AW238" s="175"/>
      <c r="AX238" s="175"/>
      <c r="AY238" s="175"/>
      <c r="AZ238" s="175"/>
      <c r="BA238" s="175"/>
      <c r="BB238" s="175"/>
      <c r="BC238" s="175"/>
      <c r="BD238" s="175"/>
      <c r="BE238" s="175"/>
      <c r="BF238" s="175"/>
      <c r="BG238" s="175"/>
      <c r="BH238" s="175"/>
      <c r="BI238" s="175"/>
      <c r="BJ238" s="175"/>
      <c r="BK238" s="175"/>
      <c r="BL238" s="175"/>
      <c r="BM238" s="175"/>
      <c r="BN238" s="175"/>
      <c r="BO238" s="175"/>
      <c r="BP238" s="175"/>
      <c r="BQ238" s="175"/>
      <c r="BR238" s="175"/>
      <c r="BS238" s="175"/>
      <c r="BT238" s="175"/>
      <c r="BU238" s="175"/>
      <c r="BV238" s="175"/>
      <c r="CI238" s="93">
        <v>6</v>
      </c>
      <c r="CJ238" s="93" t="s">
        <v>101</v>
      </c>
      <c r="CK238" s="93" t="s">
        <v>684</v>
      </c>
      <c r="CL238" s="93" t="s">
        <v>695</v>
      </c>
      <c r="CM238" s="93">
        <v>328</v>
      </c>
    </row>
    <row r="239" spans="1:91" s="49" customFormat="1" ht="13.5">
      <c r="A239" s="173"/>
      <c r="B239" s="51"/>
      <c r="AA239" s="173"/>
      <c r="AB239" s="173"/>
      <c r="AC239" s="173"/>
      <c r="AD239" s="175"/>
      <c r="AE239" s="175"/>
      <c r="AF239" s="175"/>
      <c r="AG239" s="175"/>
      <c r="AH239" s="175"/>
      <c r="AI239" s="175"/>
      <c r="AJ239" s="175"/>
      <c r="AK239" s="175"/>
      <c r="AL239" s="175"/>
      <c r="AM239" s="175"/>
      <c r="AN239" s="175"/>
      <c r="AO239" s="175"/>
      <c r="AP239" s="175"/>
      <c r="AQ239" s="175"/>
      <c r="AR239" s="175"/>
      <c r="AS239" s="175"/>
      <c r="AT239" s="175"/>
      <c r="AU239" s="175"/>
      <c r="AV239" s="175"/>
      <c r="AW239" s="175"/>
      <c r="AX239" s="175"/>
      <c r="AY239" s="175"/>
      <c r="AZ239" s="175"/>
      <c r="BA239" s="175"/>
      <c r="BB239" s="175"/>
      <c r="BC239" s="175"/>
      <c r="BD239" s="175"/>
      <c r="BE239" s="175"/>
      <c r="BF239" s="175"/>
      <c r="BG239" s="175"/>
      <c r="BH239" s="175"/>
      <c r="BI239" s="175"/>
      <c r="BJ239" s="175"/>
      <c r="BK239" s="175"/>
      <c r="BL239" s="175"/>
      <c r="BM239" s="175"/>
      <c r="BN239" s="175"/>
      <c r="BO239" s="175"/>
      <c r="BP239" s="175"/>
      <c r="BQ239" s="175"/>
      <c r="BR239" s="175"/>
      <c r="BS239" s="175"/>
      <c r="BT239" s="175"/>
      <c r="BU239" s="175"/>
      <c r="BV239" s="175"/>
      <c r="CI239" s="93">
        <v>6</v>
      </c>
      <c r="CJ239" s="93" t="s">
        <v>101</v>
      </c>
      <c r="CK239" s="93" t="s">
        <v>684</v>
      </c>
      <c r="CL239" s="93" t="s">
        <v>696</v>
      </c>
      <c r="CM239" s="93">
        <v>329</v>
      </c>
    </row>
    <row r="240" spans="1:91" s="49" customFormat="1" ht="13.5">
      <c r="A240" s="173"/>
      <c r="B240" s="51"/>
      <c r="AA240" s="173"/>
      <c r="AB240" s="173"/>
      <c r="AC240" s="173"/>
      <c r="AD240" s="175"/>
      <c r="AE240" s="175"/>
      <c r="AF240" s="175"/>
      <c r="AG240" s="175"/>
      <c r="AH240" s="175"/>
      <c r="AI240" s="175"/>
      <c r="AJ240" s="175"/>
      <c r="AK240" s="175"/>
      <c r="AL240" s="175"/>
      <c r="AM240" s="175"/>
      <c r="AN240" s="175"/>
      <c r="AO240" s="175"/>
      <c r="AP240" s="175"/>
      <c r="AQ240" s="175"/>
      <c r="AR240" s="175"/>
      <c r="AS240" s="175"/>
      <c r="AT240" s="175"/>
      <c r="AU240" s="175"/>
      <c r="AV240" s="175"/>
      <c r="AW240" s="175"/>
      <c r="AX240" s="175"/>
      <c r="AY240" s="175"/>
      <c r="AZ240" s="175"/>
      <c r="BA240" s="175"/>
      <c r="BB240" s="175"/>
      <c r="BC240" s="175"/>
      <c r="BD240" s="175"/>
      <c r="BE240" s="175"/>
      <c r="BF240" s="175"/>
      <c r="BG240" s="175"/>
      <c r="BH240" s="175"/>
      <c r="BI240" s="175"/>
      <c r="BJ240" s="175"/>
      <c r="BK240" s="175"/>
      <c r="BL240" s="175"/>
      <c r="BM240" s="175"/>
      <c r="BN240" s="175"/>
      <c r="BO240" s="175"/>
      <c r="BP240" s="175"/>
      <c r="BQ240" s="175"/>
      <c r="BR240" s="175"/>
      <c r="BS240" s="175"/>
      <c r="BT240" s="175"/>
      <c r="BU240" s="175"/>
      <c r="BV240" s="175"/>
      <c r="CI240" s="93">
        <v>6</v>
      </c>
      <c r="CJ240" s="93" t="s">
        <v>101</v>
      </c>
      <c r="CK240" s="93" t="s">
        <v>684</v>
      </c>
      <c r="CL240" s="93" t="s">
        <v>697</v>
      </c>
      <c r="CM240" s="93">
        <v>330</v>
      </c>
    </row>
    <row r="241" spans="1:91" s="49" customFormat="1" ht="13.5">
      <c r="A241" s="173"/>
      <c r="B241" s="51"/>
      <c r="AA241" s="173"/>
      <c r="AB241" s="173"/>
      <c r="AC241" s="173"/>
      <c r="AD241" s="175"/>
      <c r="AE241" s="175"/>
      <c r="AF241" s="175"/>
      <c r="AG241" s="175"/>
      <c r="AH241" s="175"/>
      <c r="AI241" s="175"/>
      <c r="AJ241" s="175"/>
      <c r="AK241" s="175"/>
      <c r="AL241" s="175"/>
      <c r="AM241" s="175"/>
      <c r="AN241" s="175"/>
      <c r="AO241" s="175"/>
      <c r="AP241" s="175"/>
      <c r="AQ241" s="175"/>
      <c r="AR241" s="175"/>
      <c r="AS241" s="175"/>
      <c r="AT241" s="175"/>
      <c r="AU241" s="175"/>
      <c r="AV241" s="175"/>
      <c r="AW241" s="175"/>
      <c r="AX241" s="175"/>
      <c r="AY241" s="175"/>
      <c r="AZ241" s="175"/>
      <c r="BA241" s="175"/>
      <c r="BB241" s="175"/>
      <c r="BC241" s="175"/>
      <c r="BD241" s="175"/>
      <c r="BE241" s="175"/>
      <c r="BF241" s="175"/>
      <c r="BG241" s="175"/>
      <c r="BH241" s="175"/>
      <c r="BI241" s="175"/>
      <c r="BJ241" s="175"/>
      <c r="BK241" s="175"/>
      <c r="BL241" s="175"/>
      <c r="BM241" s="175"/>
      <c r="BN241" s="175"/>
      <c r="BO241" s="175"/>
      <c r="BP241" s="175"/>
      <c r="BQ241" s="175"/>
      <c r="BR241" s="175"/>
      <c r="BS241" s="175"/>
      <c r="BT241" s="175"/>
      <c r="BU241" s="175"/>
      <c r="BV241" s="175"/>
      <c r="CI241" s="93">
        <v>6</v>
      </c>
      <c r="CJ241" s="93" t="s">
        <v>101</v>
      </c>
      <c r="CK241" s="93" t="s">
        <v>684</v>
      </c>
      <c r="CL241" s="93" t="s">
        <v>698</v>
      </c>
      <c r="CM241" s="93">
        <v>331</v>
      </c>
    </row>
    <row r="242" spans="1:91" s="49" customFormat="1" ht="13.5">
      <c r="A242" s="173"/>
      <c r="B242" s="51"/>
      <c r="AA242" s="173"/>
      <c r="AB242" s="173"/>
      <c r="AC242" s="173"/>
      <c r="AD242" s="175"/>
      <c r="AE242" s="175"/>
      <c r="AF242" s="175"/>
      <c r="AG242" s="175"/>
      <c r="AH242" s="175"/>
      <c r="AI242" s="175"/>
      <c r="AJ242" s="175"/>
      <c r="AK242" s="175"/>
      <c r="AL242" s="175"/>
      <c r="AM242" s="175"/>
      <c r="AN242" s="175"/>
      <c r="AO242" s="175"/>
      <c r="AP242" s="175"/>
      <c r="AQ242" s="175"/>
      <c r="AR242" s="175"/>
      <c r="AS242" s="175"/>
      <c r="AT242" s="175"/>
      <c r="AU242" s="175"/>
      <c r="AV242" s="175"/>
      <c r="AW242" s="175"/>
      <c r="AX242" s="175"/>
      <c r="AY242" s="175"/>
      <c r="AZ242" s="175"/>
      <c r="BA242" s="175"/>
      <c r="BB242" s="175"/>
      <c r="BC242" s="175"/>
      <c r="BD242" s="175"/>
      <c r="BE242" s="175"/>
      <c r="BF242" s="175"/>
      <c r="BG242" s="175"/>
      <c r="BH242" s="175"/>
      <c r="BI242" s="175"/>
      <c r="BJ242" s="175"/>
      <c r="BK242" s="175"/>
      <c r="BL242" s="175"/>
      <c r="BM242" s="175"/>
      <c r="BN242" s="175"/>
      <c r="BO242" s="175"/>
      <c r="BP242" s="175"/>
      <c r="BQ242" s="175"/>
      <c r="BR242" s="175"/>
      <c r="BS242" s="175"/>
      <c r="BT242" s="175"/>
      <c r="BU242" s="175"/>
      <c r="BV242" s="175"/>
      <c r="CI242" s="93">
        <v>6</v>
      </c>
      <c r="CJ242" s="93" t="s">
        <v>101</v>
      </c>
      <c r="CK242" s="93" t="s">
        <v>684</v>
      </c>
      <c r="CL242" s="93" t="s">
        <v>699</v>
      </c>
      <c r="CM242" s="93">
        <v>332</v>
      </c>
    </row>
    <row r="243" spans="1:91" s="49" customFormat="1" ht="13.5">
      <c r="A243" s="173"/>
      <c r="B243" s="51"/>
      <c r="AA243" s="173"/>
      <c r="AB243" s="173"/>
      <c r="AC243" s="173"/>
      <c r="AD243" s="175"/>
      <c r="AE243" s="175"/>
      <c r="AF243" s="175"/>
      <c r="AG243" s="175"/>
      <c r="AH243" s="175"/>
      <c r="AI243" s="175"/>
      <c r="AJ243" s="175"/>
      <c r="AK243" s="175"/>
      <c r="AL243" s="175"/>
      <c r="AM243" s="175"/>
      <c r="AN243" s="175"/>
      <c r="AO243" s="175"/>
      <c r="AP243" s="175"/>
      <c r="AQ243" s="175"/>
      <c r="AR243" s="175"/>
      <c r="AS243" s="175"/>
      <c r="AT243" s="175"/>
      <c r="AU243" s="175"/>
      <c r="AV243" s="175"/>
      <c r="AW243" s="175"/>
      <c r="AX243" s="175"/>
      <c r="AY243" s="175"/>
      <c r="AZ243" s="175"/>
      <c r="BA243" s="175"/>
      <c r="BB243" s="175"/>
      <c r="BC243" s="175"/>
      <c r="BD243" s="175"/>
      <c r="BE243" s="175"/>
      <c r="BF243" s="175"/>
      <c r="BG243" s="175"/>
      <c r="BH243" s="175"/>
      <c r="BI243" s="175"/>
      <c r="BJ243" s="175"/>
      <c r="BK243" s="175"/>
      <c r="BL243" s="175"/>
      <c r="BM243" s="175"/>
      <c r="BN243" s="175"/>
      <c r="BO243" s="175"/>
      <c r="BP243" s="175"/>
      <c r="BQ243" s="175"/>
      <c r="BR243" s="175"/>
      <c r="BS243" s="175"/>
      <c r="BT243" s="175"/>
      <c r="BU243" s="175"/>
      <c r="BV243" s="175"/>
      <c r="CI243" s="93">
        <v>6</v>
      </c>
      <c r="CJ243" s="93" t="s">
        <v>101</v>
      </c>
      <c r="CK243" s="93" t="s">
        <v>684</v>
      </c>
      <c r="CL243" s="93" t="s">
        <v>700</v>
      </c>
      <c r="CM243" s="93">
        <v>333</v>
      </c>
    </row>
    <row r="244" spans="1:91" s="49" customFormat="1" ht="13.5">
      <c r="A244" s="173"/>
      <c r="B244" s="51"/>
      <c r="AA244" s="173"/>
      <c r="AB244" s="173"/>
      <c r="AC244" s="173"/>
      <c r="AD244" s="175"/>
      <c r="AE244" s="175"/>
      <c r="AF244" s="175"/>
      <c r="AG244" s="175"/>
      <c r="AH244" s="175"/>
      <c r="AI244" s="175"/>
      <c r="AJ244" s="175"/>
      <c r="AK244" s="175"/>
      <c r="AL244" s="175"/>
      <c r="AM244" s="175"/>
      <c r="AN244" s="175"/>
      <c r="AO244" s="175"/>
      <c r="AP244" s="175"/>
      <c r="AQ244" s="175"/>
      <c r="AR244" s="175"/>
      <c r="AS244" s="175"/>
      <c r="AT244" s="175"/>
      <c r="AU244" s="175"/>
      <c r="AV244" s="175"/>
      <c r="AW244" s="175"/>
      <c r="AX244" s="175"/>
      <c r="AY244" s="175"/>
      <c r="AZ244" s="175"/>
      <c r="BA244" s="175"/>
      <c r="BB244" s="175"/>
      <c r="BC244" s="175"/>
      <c r="BD244" s="175"/>
      <c r="BE244" s="175"/>
      <c r="BF244" s="175"/>
      <c r="BG244" s="175"/>
      <c r="BH244" s="175"/>
      <c r="BI244" s="175"/>
      <c r="BJ244" s="175"/>
      <c r="BK244" s="175"/>
      <c r="BL244" s="175"/>
      <c r="BM244" s="175"/>
      <c r="BN244" s="175"/>
      <c r="BO244" s="175"/>
      <c r="BP244" s="175"/>
      <c r="BQ244" s="175"/>
      <c r="BR244" s="175"/>
      <c r="BS244" s="175"/>
      <c r="BT244" s="175"/>
      <c r="BU244" s="175"/>
      <c r="BV244" s="175"/>
      <c r="CI244" s="93">
        <v>6</v>
      </c>
      <c r="CJ244" s="93" t="s">
        <v>101</v>
      </c>
      <c r="CK244" s="93" t="s">
        <v>684</v>
      </c>
      <c r="CL244" s="93" t="s">
        <v>701</v>
      </c>
      <c r="CM244" s="93">
        <v>334</v>
      </c>
    </row>
    <row r="245" spans="1:91" s="49" customFormat="1" ht="13.5">
      <c r="A245" s="173"/>
      <c r="B245" s="51"/>
      <c r="AA245" s="173"/>
      <c r="AB245" s="173"/>
      <c r="AC245" s="173"/>
      <c r="AD245" s="175"/>
      <c r="AE245" s="175"/>
      <c r="AF245" s="175"/>
      <c r="AG245" s="175"/>
      <c r="AH245" s="175"/>
      <c r="AI245" s="175"/>
      <c r="AJ245" s="175"/>
      <c r="AK245" s="175"/>
      <c r="AL245" s="175"/>
      <c r="AM245" s="175"/>
      <c r="AN245" s="175"/>
      <c r="AO245" s="175"/>
      <c r="AP245" s="175"/>
      <c r="AQ245" s="175"/>
      <c r="AR245" s="175"/>
      <c r="AS245" s="175"/>
      <c r="AT245" s="175"/>
      <c r="AU245" s="175"/>
      <c r="AV245" s="175"/>
      <c r="AW245" s="175"/>
      <c r="AX245" s="175"/>
      <c r="AY245" s="175"/>
      <c r="AZ245" s="175"/>
      <c r="BA245" s="175"/>
      <c r="BB245" s="175"/>
      <c r="BC245" s="175"/>
      <c r="BD245" s="175"/>
      <c r="BE245" s="175"/>
      <c r="BF245" s="175"/>
      <c r="BG245" s="175"/>
      <c r="BH245" s="175"/>
      <c r="BI245" s="175"/>
      <c r="BJ245" s="175"/>
      <c r="BK245" s="175"/>
      <c r="BL245" s="175"/>
      <c r="BM245" s="175"/>
      <c r="BN245" s="175"/>
      <c r="BO245" s="175"/>
      <c r="BP245" s="175"/>
      <c r="BQ245" s="175"/>
      <c r="BR245" s="175"/>
      <c r="BS245" s="175"/>
      <c r="BT245" s="175"/>
      <c r="BU245" s="175"/>
      <c r="BV245" s="175"/>
      <c r="CI245" s="93">
        <v>6</v>
      </c>
      <c r="CJ245" s="93" t="s">
        <v>101</v>
      </c>
      <c r="CK245" s="93" t="s">
        <v>684</v>
      </c>
      <c r="CL245" s="93" t="s">
        <v>702</v>
      </c>
      <c r="CM245" s="93">
        <v>335</v>
      </c>
    </row>
    <row r="246" spans="1:91" s="49" customFormat="1" ht="13.5">
      <c r="A246" s="173"/>
      <c r="B246" s="51"/>
      <c r="AA246" s="173"/>
      <c r="AB246" s="173"/>
      <c r="AC246" s="173"/>
      <c r="AD246" s="175"/>
      <c r="AE246" s="175"/>
      <c r="AF246" s="175"/>
      <c r="AG246" s="175"/>
      <c r="AH246" s="175"/>
      <c r="AI246" s="175"/>
      <c r="AJ246" s="175"/>
      <c r="AK246" s="175"/>
      <c r="AL246" s="175"/>
      <c r="AM246" s="175"/>
      <c r="AN246" s="175"/>
      <c r="AO246" s="175"/>
      <c r="AP246" s="175"/>
      <c r="AQ246" s="175"/>
      <c r="AR246" s="175"/>
      <c r="AS246" s="175"/>
      <c r="AT246" s="175"/>
      <c r="AU246" s="175"/>
      <c r="AV246" s="175"/>
      <c r="AW246" s="175"/>
      <c r="AX246" s="175"/>
      <c r="AY246" s="175"/>
      <c r="AZ246" s="175"/>
      <c r="BA246" s="175"/>
      <c r="BB246" s="175"/>
      <c r="BC246" s="175"/>
      <c r="BD246" s="175"/>
      <c r="BE246" s="175"/>
      <c r="BF246" s="175"/>
      <c r="BG246" s="175"/>
      <c r="BH246" s="175"/>
      <c r="BI246" s="175"/>
      <c r="BJ246" s="175"/>
      <c r="BK246" s="175"/>
      <c r="BL246" s="175"/>
      <c r="BM246" s="175"/>
      <c r="BN246" s="175"/>
      <c r="BO246" s="175"/>
      <c r="BP246" s="175"/>
      <c r="BQ246" s="175"/>
      <c r="BR246" s="175"/>
      <c r="BS246" s="175"/>
      <c r="BT246" s="175"/>
      <c r="BU246" s="175"/>
      <c r="BV246" s="175"/>
      <c r="CI246" s="93">
        <v>6</v>
      </c>
      <c r="CJ246" s="93" t="s">
        <v>101</v>
      </c>
      <c r="CK246" s="93" t="s">
        <v>684</v>
      </c>
      <c r="CL246" s="93" t="s">
        <v>703</v>
      </c>
      <c r="CM246" s="93">
        <v>336</v>
      </c>
    </row>
    <row r="247" spans="1:91" s="49" customFormat="1" ht="13.5">
      <c r="A247" s="173"/>
      <c r="B247" s="51"/>
      <c r="AA247" s="173"/>
      <c r="AB247" s="173"/>
      <c r="AC247" s="173"/>
      <c r="AD247" s="175"/>
      <c r="AE247" s="175"/>
      <c r="AF247" s="175"/>
      <c r="AG247" s="175"/>
      <c r="AH247" s="175"/>
      <c r="AI247" s="175"/>
      <c r="AJ247" s="175"/>
      <c r="AK247" s="175"/>
      <c r="AL247" s="175"/>
      <c r="AM247" s="175"/>
      <c r="AN247" s="175"/>
      <c r="AO247" s="175"/>
      <c r="AP247" s="175"/>
      <c r="AQ247" s="175"/>
      <c r="AR247" s="175"/>
      <c r="AS247" s="175"/>
      <c r="AT247" s="175"/>
      <c r="AU247" s="175"/>
      <c r="AV247" s="175"/>
      <c r="AW247" s="175"/>
      <c r="AX247" s="175"/>
      <c r="AY247" s="175"/>
      <c r="AZ247" s="175"/>
      <c r="BA247" s="175"/>
      <c r="BB247" s="175"/>
      <c r="BC247" s="175"/>
      <c r="BD247" s="175"/>
      <c r="BE247" s="175"/>
      <c r="BF247" s="175"/>
      <c r="BG247" s="175"/>
      <c r="BH247" s="175"/>
      <c r="BI247" s="175"/>
      <c r="BJ247" s="175"/>
      <c r="BK247" s="175"/>
      <c r="BL247" s="175"/>
      <c r="BM247" s="175"/>
      <c r="BN247" s="175"/>
      <c r="BO247" s="175"/>
      <c r="BP247" s="175"/>
      <c r="BQ247" s="175"/>
      <c r="BR247" s="175"/>
      <c r="BS247" s="175"/>
      <c r="BT247" s="175"/>
      <c r="BU247" s="175"/>
      <c r="BV247" s="175"/>
      <c r="CI247" s="93">
        <v>6</v>
      </c>
      <c r="CJ247" s="93" t="s">
        <v>101</v>
      </c>
      <c r="CK247" s="93" t="s">
        <v>684</v>
      </c>
      <c r="CL247" s="93" t="s">
        <v>704</v>
      </c>
      <c r="CM247" s="93">
        <v>337</v>
      </c>
    </row>
    <row r="248" spans="1:91" s="49" customFormat="1" ht="13.5">
      <c r="A248" s="173"/>
      <c r="B248" s="51"/>
      <c r="AA248" s="173"/>
      <c r="AB248" s="173"/>
      <c r="AC248" s="173"/>
      <c r="AD248" s="175"/>
      <c r="AE248" s="175"/>
      <c r="AF248" s="175"/>
      <c r="AG248" s="175"/>
      <c r="AH248" s="175"/>
      <c r="AI248" s="175"/>
      <c r="AJ248" s="175"/>
      <c r="AK248" s="175"/>
      <c r="AL248" s="175"/>
      <c r="AM248" s="175"/>
      <c r="AN248" s="175"/>
      <c r="AO248" s="175"/>
      <c r="AP248" s="175"/>
      <c r="AQ248" s="175"/>
      <c r="AR248" s="175"/>
      <c r="AS248" s="175"/>
      <c r="AT248" s="175"/>
      <c r="AU248" s="175"/>
      <c r="AV248" s="175"/>
      <c r="AW248" s="175"/>
      <c r="AX248" s="175"/>
      <c r="AY248" s="175"/>
      <c r="AZ248" s="175"/>
      <c r="BA248" s="175"/>
      <c r="BB248" s="175"/>
      <c r="BC248" s="175"/>
      <c r="BD248" s="175"/>
      <c r="BE248" s="175"/>
      <c r="BF248" s="175"/>
      <c r="BG248" s="175"/>
      <c r="BH248" s="175"/>
      <c r="BI248" s="175"/>
      <c r="BJ248" s="175"/>
      <c r="BK248" s="175"/>
      <c r="BL248" s="175"/>
      <c r="BM248" s="175"/>
      <c r="BN248" s="175"/>
      <c r="BO248" s="175"/>
      <c r="BP248" s="175"/>
      <c r="BQ248" s="175"/>
      <c r="BR248" s="175"/>
      <c r="BS248" s="175"/>
      <c r="BT248" s="175"/>
      <c r="BU248" s="175"/>
      <c r="BV248" s="175"/>
      <c r="CI248" s="93">
        <v>6</v>
      </c>
      <c r="CJ248" s="93" t="s">
        <v>101</v>
      </c>
      <c r="CK248" s="93" t="s">
        <v>684</v>
      </c>
      <c r="CL248" s="93" t="s">
        <v>705</v>
      </c>
      <c r="CM248" s="93">
        <v>338</v>
      </c>
    </row>
    <row r="249" spans="1:91" s="49" customFormat="1" ht="13.5">
      <c r="A249" s="173"/>
      <c r="B249" s="51"/>
      <c r="AA249" s="173"/>
      <c r="AB249" s="173"/>
      <c r="AC249" s="173"/>
      <c r="AD249" s="175"/>
      <c r="AE249" s="175"/>
      <c r="AF249" s="175"/>
      <c r="AG249" s="175"/>
      <c r="AH249" s="175"/>
      <c r="AI249" s="175"/>
      <c r="AJ249" s="175"/>
      <c r="AK249" s="175"/>
      <c r="AL249" s="175"/>
      <c r="AM249" s="175"/>
      <c r="AN249" s="175"/>
      <c r="AO249" s="175"/>
      <c r="AP249" s="175"/>
      <c r="AQ249" s="175"/>
      <c r="AR249" s="175"/>
      <c r="AS249" s="175"/>
      <c r="AT249" s="175"/>
      <c r="AU249" s="175"/>
      <c r="AV249" s="175"/>
      <c r="AW249" s="175"/>
      <c r="AX249" s="175"/>
      <c r="AY249" s="175"/>
      <c r="AZ249" s="175"/>
      <c r="BA249" s="175"/>
      <c r="BB249" s="175"/>
      <c r="BC249" s="175"/>
      <c r="BD249" s="175"/>
      <c r="BE249" s="175"/>
      <c r="BF249" s="175"/>
      <c r="BG249" s="175"/>
      <c r="BH249" s="175"/>
      <c r="BI249" s="175"/>
      <c r="BJ249" s="175"/>
      <c r="BK249" s="175"/>
      <c r="BL249" s="175"/>
      <c r="BM249" s="175"/>
      <c r="BN249" s="175"/>
      <c r="BO249" s="175"/>
      <c r="BP249" s="175"/>
      <c r="BQ249" s="175"/>
      <c r="BR249" s="175"/>
      <c r="BS249" s="175"/>
      <c r="BT249" s="175"/>
      <c r="BU249" s="175"/>
      <c r="BV249" s="175"/>
      <c r="CI249" s="93">
        <v>6</v>
      </c>
      <c r="CJ249" s="93" t="s">
        <v>101</v>
      </c>
      <c r="CK249" s="93" t="s">
        <v>684</v>
      </c>
      <c r="CL249" s="93" t="s">
        <v>706</v>
      </c>
      <c r="CM249" s="93">
        <v>339</v>
      </c>
    </row>
    <row r="250" spans="1:91" s="49" customFormat="1" ht="13.5">
      <c r="A250" s="173"/>
      <c r="B250" s="51"/>
      <c r="AA250" s="173"/>
      <c r="AB250" s="173"/>
      <c r="AC250" s="173"/>
      <c r="AD250" s="175"/>
      <c r="AE250" s="175"/>
      <c r="AF250" s="175"/>
      <c r="AG250" s="175"/>
      <c r="AH250" s="175"/>
      <c r="AI250" s="175"/>
      <c r="AJ250" s="175"/>
      <c r="AK250" s="175"/>
      <c r="AL250" s="175"/>
      <c r="AM250" s="175"/>
      <c r="AN250" s="175"/>
      <c r="AO250" s="175"/>
      <c r="AP250" s="175"/>
      <c r="AQ250" s="175"/>
      <c r="AR250" s="175"/>
      <c r="AS250" s="175"/>
      <c r="AT250" s="175"/>
      <c r="AU250" s="175"/>
      <c r="AV250" s="175"/>
      <c r="AW250" s="175"/>
      <c r="AX250" s="175"/>
      <c r="AY250" s="175"/>
      <c r="AZ250" s="175"/>
      <c r="BA250" s="175"/>
      <c r="BB250" s="175"/>
      <c r="BC250" s="175"/>
      <c r="BD250" s="175"/>
      <c r="BE250" s="175"/>
      <c r="BF250" s="175"/>
      <c r="BG250" s="175"/>
      <c r="BH250" s="175"/>
      <c r="BI250" s="175"/>
      <c r="BJ250" s="175"/>
      <c r="BK250" s="175"/>
      <c r="BL250" s="175"/>
      <c r="BM250" s="175"/>
      <c r="BN250" s="175"/>
      <c r="BO250" s="175"/>
      <c r="BP250" s="175"/>
      <c r="BQ250" s="175"/>
      <c r="BR250" s="175"/>
      <c r="BS250" s="175"/>
      <c r="BT250" s="175"/>
      <c r="BU250" s="175"/>
      <c r="BV250" s="175"/>
      <c r="CI250" s="93">
        <v>6</v>
      </c>
      <c r="CJ250" s="93" t="s">
        <v>101</v>
      </c>
      <c r="CK250" s="93" t="s">
        <v>684</v>
      </c>
      <c r="CL250" s="93" t="s">
        <v>707</v>
      </c>
      <c r="CM250" s="93">
        <v>340</v>
      </c>
    </row>
    <row r="251" spans="1:91" s="49" customFormat="1" ht="13.5">
      <c r="A251" s="173"/>
      <c r="B251" s="51"/>
      <c r="AA251" s="173"/>
      <c r="AB251" s="173"/>
      <c r="AC251" s="173"/>
      <c r="AD251" s="175"/>
      <c r="AE251" s="175"/>
      <c r="AF251" s="175"/>
      <c r="AG251" s="175"/>
      <c r="AH251" s="175"/>
      <c r="AI251" s="175"/>
      <c r="AJ251" s="175"/>
      <c r="AK251" s="175"/>
      <c r="AL251" s="175"/>
      <c r="AM251" s="175"/>
      <c r="AN251" s="175"/>
      <c r="AO251" s="175"/>
      <c r="AP251" s="175"/>
      <c r="AQ251" s="175"/>
      <c r="AR251" s="175"/>
      <c r="AS251" s="175"/>
      <c r="AT251" s="175"/>
      <c r="AU251" s="175"/>
      <c r="AV251" s="175"/>
      <c r="AW251" s="175"/>
      <c r="AX251" s="175"/>
      <c r="AY251" s="175"/>
      <c r="AZ251" s="175"/>
      <c r="BA251" s="175"/>
      <c r="BB251" s="175"/>
      <c r="BC251" s="175"/>
      <c r="BD251" s="175"/>
      <c r="BE251" s="175"/>
      <c r="BF251" s="175"/>
      <c r="BG251" s="175"/>
      <c r="BH251" s="175"/>
      <c r="BI251" s="175"/>
      <c r="BJ251" s="175"/>
      <c r="BK251" s="175"/>
      <c r="BL251" s="175"/>
      <c r="BM251" s="175"/>
      <c r="BN251" s="175"/>
      <c r="BO251" s="175"/>
      <c r="BP251" s="175"/>
      <c r="BQ251" s="175"/>
      <c r="BR251" s="175"/>
      <c r="BS251" s="175"/>
      <c r="BT251" s="175"/>
      <c r="BU251" s="175"/>
      <c r="BV251" s="175"/>
      <c r="CI251" s="93">
        <v>6</v>
      </c>
      <c r="CJ251" s="93" t="s">
        <v>101</v>
      </c>
      <c r="CK251" s="93" t="s">
        <v>684</v>
      </c>
      <c r="CL251" s="93" t="s">
        <v>708</v>
      </c>
      <c r="CM251" s="93">
        <v>341</v>
      </c>
    </row>
    <row r="252" spans="1:91" s="49" customFormat="1" ht="13.5">
      <c r="A252" s="173"/>
      <c r="B252" s="51"/>
      <c r="AA252" s="173"/>
      <c r="AB252" s="173"/>
      <c r="AC252" s="173"/>
      <c r="AD252" s="175"/>
      <c r="AE252" s="175"/>
      <c r="AF252" s="175"/>
      <c r="AG252" s="175"/>
      <c r="AH252" s="175"/>
      <c r="AI252" s="175"/>
      <c r="AJ252" s="175"/>
      <c r="AK252" s="175"/>
      <c r="AL252" s="175"/>
      <c r="AM252" s="175"/>
      <c r="AN252" s="175"/>
      <c r="AO252" s="175"/>
      <c r="AP252" s="175"/>
      <c r="AQ252" s="175"/>
      <c r="AR252" s="175"/>
      <c r="AS252" s="175"/>
      <c r="AT252" s="175"/>
      <c r="AU252" s="175"/>
      <c r="AV252" s="175"/>
      <c r="AW252" s="175"/>
      <c r="AX252" s="175"/>
      <c r="AY252" s="175"/>
      <c r="AZ252" s="175"/>
      <c r="BA252" s="175"/>
      <c r="BB252" s="175"/>
      <c r="BC252" s="175"/>
      <c r="BD252" s="175"/>
      <c r="BE252" s="175"/>
      <c r="BF252" s="175"/>
      <c r="BG252" s="175"/>
      <c r="BH252" s="175"/>
      <c r="BI252" s="175"/>
      <c r="BJ252" s="175"/>
      <c r="BK252" s="175"/>
      <c r="BL252" s="175"/>
      <c r="BM252" s="175"/>
      <c r="BN252" s="175"/>
      <c r="BO252" s="175"/>
      <c r="BP252" s="175"/>
      <c r="BQ252" s="175"/>
      <c r="BR252" s="175"/>
      <c r="BS252" s="175"/>
      <c r="BT252" s="175"/>
      <c r="BU252" s="175"/>
      <c r="BV252" s="175"/>
      <c r="CI252" s="93">
        <v>6</v>
      </c>
      <c r="CJ252" s="93" t="s">
        <v>101</v>
      </c>
      <c r="CK252" s="93" t="s">
        <v>684</v>
      </c>
      <c r="CL252" s="93" t="s">
        <v>709</v>
      </c>
      <c r="CM252" s="93">
        <v>342</v>
      </c>
    </row>
    <row r="253" spans="1:91" s="49" customFormat="1" ht="13.5">
      <c r="A253" s="173"/>
      <c r="B253" s="51"/>
      <c r="AA253" s="173"/>
      <c r="AB253" s="173"/>
      <c r="AC253" s="173"/>
      <c r="AD253" s="175"/>
      <c r="AE253" s="175"/>
      <c r="AF253" s="175"/>
      <c r="AG253" s="175"/>
      <c r="AH253" s="175"/>
      <c r="AI253" s="175"/>
      <c r="AJ253" s="175"/>
      <c r="AK253" s="175"/>
      <c r="AL253" s="175"/>
      <c r="AM253" s="175"/>
      <c r="AN253" s="175"/>
      <c r="AO253" s="175"/>
      <c r="AP253" s="175"/>
      <c r="AQ253" s="175"/>
      <c r="AR253" s="175"/>
      <c r="AS253" s="175"/>
      <c r="AT253" s="175"/>
      <c r="AU253" s="175"/>
      <c r="AV253" s="175"/>
      <c r="AW253" s="175"/>
      <c r="AX253" s="175"/>
      <c r="AY253" s="175"/>
      <c r="AZ253" s="175"/>
      <c r="BA253" s="175"/>
      <c r="BB253" s="175"/>
      <c r="BC253" s="175"/>
      <c r="BD253" s="175"/>
      <c r="BE253" s="175"/>
      <c r="BF253" s="175"/>
      <c r="BG253" s="175"/>
      <c r="BH253" s="175"/>
      <c r="BI253" s="175"/>
      <c r="BJ253" s="175"/>
      <c r="BK253" s="175"/>
      <c r="BL253" s="175"/>
      <c r="BM253" s="175"/>
      <c r="BN253" s="175"/>
      <c r="BO253" s="175"/>
      <c r="BP253" s="175"/>
      <c r="BQ253" s="175"/>
      <c r="BR253" s="175"/>
      <c r="BS253" s="175"/>
      <c r="BT253" s="175"/>
      <c r="BU253" s="175"/>
      <c r="BV253" s="175"/>
      <c r="CI253" s="93">
        <v>6</v>
      </c>
      <c r="CJ253" s="93" t="s">
        <v>101</v>
      </c>
      <c r="CK253" s="93" t="s">
        <v>684</v>
      </c>
      <c r="CL253" s="93" t="s">
        <v>710</v>
      </c>
      <c r="CM253" s="93">
        <v>343</v>
      </c>
    </row>
    <row r="254" spans="1:91" s="49" customFormat="1" ht="13.5">
      <c r="A254" s="173"/>
      <c r="B254" s="51"/>
      <c r="AA254" s="173"/>
      <c r="AB254" s="173"/>
      <c r="AC254" s="173"/>
      <c r="AD254" s="175"/>
      <c r="AE254" s="175"/>
      <c r="AF254" s="175"/>
      <c r="AG254" s="175"/>
      <c r="AH254" s="175"/>
      <c r="AI254" s="175"/>
      <c r="AJ254" s="175"/>
      <c r="AK254" s="175"/>
      <c r="AL254" s="175"/>
      <c r="AM254" s="175"/>
      <c r="AN254" s="175"/>
      <c r="AO254" s="175"/>
      <c r="AP254" s="175"/>
      <c r="AQ254" s="175"/>
      <c r="AR254" s="175"/>
      <c r="AS254" s="175"/>
      <c r="AT254" s="175"/>
      <c r="AU254" s="175"/>
      <c r="AV254" s="175"/>
      <c r="AW254" s="175"/>
      <c r="AX254" s="175"/>
      <c r="AY254" s="175"/>
      <c r="AZ254" s="175"/>
      <c r="BA254" s="175"/>
      <c r="BB254" s="175"/>
      <c r="BC254" s="175"/>
      <c r="BD254" s="175"/>
      <c r="BE254" s="175"/>
      <c r="BF254" s="175"/>
      <c r="BG254" s="175"/>
      <c r="BH254" s="175"/>
      <c r="BI254" s="175"/>
      <c r="BJ254" s="175"/>
      <c r="BK254" s="175"/>
      <c r="BL254" s="175"/>
      <c r="BM254" s="175"/>
      <c r="BN254" s="175"/>
      <c r="BO254" s="175"/>
      <c r="BP254" s="175"/>
      <c r="BQ254" s="175"/>
      <c r="BR254" s="175"/>
      <c r="BS254" s="175"/>
      <c r="BT254" s="175"/>
      <c r="BU254" s="175"/>
      <c r="BV254" s="175"/>
      <c r="CI254" s="93">
        <v>6</v>
      </c>
      <c r="CJ254" s="93" t="s">
        <v>101</v>
      </c>
      <c r="CK254" s="93" t="s">
        <v>684</v>
      </c>
      <c r="CL254" s="93" t="s">
        <v>711</v>
      </c>
      <c r="CM254" s="93">
        <v>344</v>
      </c>
    </row>
    <row r="255" spans="1:91" s="49" customFormat="1" ht="13.5">
      <c r="A255" s="173"/>
      <c r="B255" s="51"/>
      <c r="AA255" s="173"/>
      <c r="AB255" s="173"/>
      <c r="AC255" s="173"/>
      <c r="AD255" s="175"/>
      <c r="AE255" s="175"/>
      <c r="AF255" s="175"/>
      <c r="AG255" s="175"/>
      <c r="AH255" s="175"/>
      <c r="AI255" s="175"/>
      <c r="AJ255" s="175"/>
      <c r="AK255" s="175"/>
      <c r="AL255" s="175"/>
      <c r="AM255" s="175"/>
      <c r="AN255" s="175"/>
      <c r="AO255" s="175"/>
      <c r="AP255" s="175"/>
      <c r="AQ255" s="175"/>
      <c r="AR255" s="175"/>
      <c r="AS255" s="175"/>
      <c r="AT255" s="175"/>
      <c r="AU255" s="175"/>
      <c r="AV255" s="175"/>
      <c r="AW255" s="175"/>
      <c r="AX255" s="175"/>
      <c r="AY255" s="175"/>
      <c r="AZ255" s="175"/>
      <c r="BA255" s="175"/>
      <c r="BB255" s="175"/>
      <c r="BC255" s="175"/>
      <c r="BD255" s="175"/>
      <c r="BE255" s="175"/>
      <c r="BF255" s="175"/>
      <c r="BG255" s="175"/>
      <c r="BH255" s="175"/>
      <c r="BI255" s="175"/>
      <c r="BJ255" s="175"/>
      <c r="BK255" s="175"/>
      <c r="BL255" s="175"/>
      <c r="BM255" s="175"/>
      <c r="BN255" s="175"/>
      <c r="BO255" s="175"/>
      <c r="BP255" s="175"/>
      <c r="BQ255" s="175"/>
      <c r="BR255" s="175"/>
      <c r="BS255" s="175"/>
      <c r="BT255" s="175"/>
      <c r="BU255" s="175"/>
      <c r="BV255" s="175"/>
      <c r="CI255" s="93">
        <v>6</v>
      </c>
      <c r="CJ255" s="93" t="s">
        <v>101</v>
      </c>
      <c r="CK255" s="93" t="s">
        <v>684</v>
      </c>
      <c r="CL255" s="93" t="s">
        <v>1012</v>
      </c>
      <c r="CM255" s="93">
        <v>345</v>
      </c>
    </row>
    <row r="256" spans="1:91" s="49" customFormat="1" ht="13.5">
      <c r="A256" s="173"/>
      <c r="B256" s="51"/>
      <c r="AA256" s="173"/>
      <c r="AB256" s="173"/>
      <c r="AC256" s="173"/>
      <c r="AD256" s="175"/>
      <c r="AE256" s="175"/>
      <c r="AF256" s="175"/>
      <c r="AG256" s="175"/>
      <c r="AH256" s="175"/>
      <c r="AI256" s="175"/>
      <c r="AJ256" s="175"/>
      <c r="AK256" s="175"/>
      <c r="AL256" s="175"/>
      <c r="AM256" s="175"/>
      <c r="AN256" s="175"/>
      <c r="AO256" s="175"/>
      <c r="AP256" s="175"/>
      <c r="AQ256" s="175"/>
      <c r="AR256" s="175"/>
      <c r="AS256" s="175"/>
      <c r="AT256" s="175"/>
      <c r="AU256" s="175"/>
      <c r="AV256" s="175"/>
      <c r="AW256" s="175"/>
      <c r="AX256" s="175"/>
      <c r="AY256" s="175"/>
      <c r="AZ256" s="175"/>
      <c r="BA256" s="175"/>
      <c r="BB256" s="175"/>
      <c r="BC256" s="175"/>
      <c r="BD256" s="175"/>
      <c r="BE256" s="175"/>
      <c r="BF256" s="175"/>
      <c r="BG256" s="175"/>
      <c r="BH256" s="175"/>
      <c r="BI256" s="175"/>
      <c r="BJ256" s="175"/>
      <c r="BK256" s="175"/>
      <c r="BL256" s="175"/>
      <c r="BM256" s="175"/>
      <c r="BN256" s="175"/>
      <c r="BO256" s="175"/>
      <c r="BP256" s="175"/>
      <c r="BQ256" s="175"/>
      <c r="BR256" s="175"/>
      <c r="BS256" s="175"/>
      <c r="BT256" s="175"/>
      <c r="BU256" s="175"/>
      <c r="BV256" s="175"/>
      <c r="CI256" s="93"/>
      <c r="CJ256" s="93"/>
      <c r="CK256" s="93"/>
      <c r="CL256" s="93"/>
      <c r="CM256" s="93"/>
    </row>
    <row r="257" spans="1:91" s="49" customFormat="1" ht="13.5">
      <c r="A257" s="173"/>
      <c r="B257" s="51"/>
      <c r="AA257" s="173"/>
      <c r="AB257" s="173"/>
      <c r="AC257" s="173"/>
      <c r="AD257" s="175"/>
      <c r="AE257" s="175"/>
      <c r="AF257" s="175"/>
      <c r="AG257" s="175"/>
      <c r="AH257" s="175"/>
      <c r="AI257" s="175"/>
      <c r="AJ257" s="175"/>
      <c r="AK257" s="175"/>
      <c r="AL257" s="175"/>
      <c r="AM257" s="175"/>
      <c r="AN257" s="175"/>
      <c r="AO257" s="175"/>
      <c r="AP257" s="175"/>
      <c r="AQ257" s="175"/>
      <c r="AR257" s="175"/>
      <c r="AS257" s="175"/>
      <c r="AT257" s="175"/>
      <c r="AU257" s="175"/>
      <c r="AV257" s="175"/>
      <c r="AW257" s="175"/>
      <c r="AX257" s="175"/>
      <c r="AY257" s="175"/>
      <c r="AZ257" s="175"/>
      <c r="BA257" s="175"/>
      <c r="BB257" s="175"/>
      <c r="BC257" s="175"/>
      <c r="BD257" s="175"/>
      <c r="BE257" s="175"/>
      <c r="BF257" s="175"/>
      <c r="BG257" s="175"/>
      <c r="BH257" s="175"/>
      <c r="BI257" s="175"/>
      <c r="BJ257" s="175"/>
      <c r="BK257" s="175"/>
      <c r="BL257" s="175"/>
      <c r="BM257" s="175"/>
      <c r="BN257" s="175"/>
      <c r="BO257" s="175"/>
      <c r="BP257" s="175"/>
      <c r="BQ257" s="175"/>
      <c r="BR257" s="175"/>
      <c r="BS257" s="175"/>
      <c r="BT257" s="175"/>
      <c r="BU257" s="175"/>
      <c r="BV257" s="175"/>
      <c r="CI257" s="93">
        <v>7</v>
      </c>
      <c r="CJ257" s="93" t="s">
        <v>101</v>
      </c>
      <c r="CK257" s="93" t="s">
        <v>602</v>
      </c>
      <c r="CL257" s="93" t="s">
        <v>601</v>
      </c>
      <c r="CM257" s="93">
        <v>346</v>
      </c>
    </row>
    <row r="258" spans="1:91" s="49" customFormat="1" ht="13.5">
      <c r="A258" s="173"/>
      <c r="B258" s="51"/>
      <c r="AA258" s="173"/>
      <c r="AB258" s="173"/>
      <c r="AC258" s="173"/>
      <c r="AD258" s="175"/>
      <c r="AE258" s="175"/>
      <c r="AF258" s="175"/>
      <c r="AG258" s="175"/>
      <c r="AH258" s="175"/>
      <c r="AI258" s="175"/>
      <c r="AJ258" s="175"/>
      <c r="AK258" s="175"/>
      <c r="AL258" s="175"/>
      <c r="AM258" s="175"/>
      <c r="AN258" s="175"/>
      <c r="AO258" s="175"/>
      <c r="AP258" s="175"/>
      <c r="AQ258" s="175"/>
      <c r="AR258" s="175"/>
      <c r="AS258" s="175"/>
      <c r="AT258" s="175"/>
      <c r="AU258" s="175"/>
      <c r="AV258" s="175"/>
      <c r="AW258" s="175"/>
      <c r="AX258" s="175"/>
      <c r="AY258" s="175"/>
      <c r="AZ258" s="175"/>
      <c r="BA258" s="175"/>
      <c r="BB258" s="175"/>
      <c r="BC258" s="175"/>
      <c r="BD258" s="175"/>
      <c r="BE258" s="175"/>
      <c r="BF258" s="175"/>
      <c r="BG258" s="175"/>
      <c r="BH258" s="175"/>
      <c r="BI258" s="175"/>
      <c r="BJ258" s="175"/>
      <c r="BK258" s="175"/>
      <c r="BL258" s="175"/>
      <c r="BM258" s="175"/>
      <c r="BN258" s="175"/>
      <c r="BO258" s="175"/>
      <c r="BP258" s="175"/>
      <c r="BQ258" s="175"/>
      <c r="BR258" s="175"/>
      <c r="BS258" s="175"/>
      <c r="BT258" s="175"/>
      <c r="BU258" s="175"/>
      <c r="BV258" s="175"/>
      <c r="CI258" s="93">
        <v>7</v>
      </c>
      <c r="CJ258" s="93" t="s">
        <v>101</v>
      </c>
      <c r="CK258" s="93" t="s">
        <v>602</v>
      </c>
      <c r="CL258" s="93" t="s">
        <v>602</v>
      </c>
      <c r="CM258" s="93">
        <v>347</v>
      </c>
    </row>
    <row r="259" spans="1:91" s="49" customFormat="1" ht="13.5">
      <c r="A259" s="173"/>
      <c r="B259" s="51"/>
      <c r="AA259" s="173"/>
      <c r="AB259" s="173"/>
      <c r="AC259" s="173"/>
      <c r="AD259" s="175"/>
      <c r="AE259" s="175"/>
      <c r="AF259" s="175"/>
      <c r="AG259" s="175"/>
      <c r="AH259" s="175"/>
      <c r="AI259" s="175"/>
      <c r="AJ259" s="175"/>
      <c r="AK259" s="175"/>
      <c r="AL259" s="175"/>
      <c r="AM259" s="175"/>
      <c r="AN259" s="175"/>
      <c r="AO259" s="175"/>
      <c r="AP259" s="175"/>
      <c r="AQ259" s="175"/>
      <c r="AR259" s="175"/>
      <c r="AS259" s="175"/>
      <c r="AT259" s="175"/>
      <c r="AU259" s="175"/>
      <c r="AV259" s="175"/>
      <c r="AW259" s="175"/>
      <c r="AX259" s="175"/>
      <c r="AY259" s="175"/>
      <c r="AZ259" s="175"/>
      <c r="BA259" s="175"/>
      <c r="BB259" s="175"/>
      <c r="BC259" s="175"/>
      <c r="BD259" s="175"/>
      <c r="BE259" s="175"/>
      <c r="BF259" s="175"/>
      <c r="BG259" s="175"/>
      <c r="BH259" s="175"/>
      <c r="BI259" s="175"/>
      <c r="BJ259" s="175"/>
      <c r="BK259" s="175"/>
      <c r="BL259" s="175"/>
      <c r="BM259" s="175"/>
      <c r="BN259" s="175"/>
      <c r="BO259" s="175"/>
      <c r="BP259" s="175"/>
      <c r="BQ259" s="175"/>
      <c r="BR259" s="175"/>
      <c r="BS259" s="175"/>
      <c r="BT259" s="175"/>
      <c r="BU259" s="175"/>
      <c r="BV259" s="175"/>
      <c r="CI259" s="93">
        <v>7</v>
      </c>
      <c r="CJ259" s="93" t="s">
        <v>101</v>
      </c>
      <c r="CK259" s="93" t="s">
        <v>602</v>
      </c>
      <c r="CL259" s="93" t="s">
        <v>603</v>
      </c>
      <c r="CM259" s="93">
        <v>348</v>
      </c>
    </row>
    <row r="260" spans="1:91" s="49" customFormat="1" ht="13.5">
      <c r="A260" s="173"/>
      <c r="B260" s="51"/>
      <c r="AA260" s="173"/>
      <c r="AB260" s="173"/>
      <c r="AC260" s="173"/>
      <c r="AD260" s="175"/>
      <c r="AE260" s="175"/>
      <c r="AF260" s="175"/>
      <c r="AG260" s="175"/>
      <c r="AH260" s="175"/>
      <c r="AI260" s="175"/>
      <c r="AJ260" s="175"/>
      <c r="AK260" s="175"/>
      <c r="AL260" s="175"/>
      <c r="AM260" s="175"/>
      <c r="AN260" s="175"/>
      <c r="AO260" s="175"/>
      <c r="AP260" s="175"/>
      <c r="AQ260" s="175"/>
      <c r="AR260" s="175"/>
      <c r="AS260" s="175"/>
      <c r="AT260" s="175"/>
      <c r="AU260" s="175"/>
      <c r="AV260" s="175"/>
      <c r="AW260" s="175"/>
      <c r="AX260" s="175"/>
      <c r="AY260" s="175"/>
      <c r="AZ260" s="175"/>
      <c r="BA260" s="175"/>
      <c r="BB260" s="175"/>
      <c r="BC260" s="175"/>
      <c r="BD260" s="175"/>
      <c r="BE260" s="175"/>
      <c r="BF260" s="175"/>
      <c r="BG260" s="175"/>
      <c r="BH260" s="175"/>
      <c r="BI260" s="175"/>
      <c r="BJ260" s="175"/>
      <c r="BK260" s="175"/>
      <c r="BL260" s="175"/>
      <c r="BM260" s="175"/>
      <c r="BN260" s="175"/>
      <c r="BO260" s="175"/>
      <c r="BP260" s="175"/>
      <c r="BQ260" s="175"/>
      <c r="BR260" s="175"/>
      <c r="BS260" s="175"/>
      <c r="BT260" s="175"/>
      <c r="BU260" s="175"/>
      <c r="BV260" s="175"/>
      <c r="CI260" s="93">
        <v>7</v>
      </c>
      <c r="CJ260" s="93" t="s">
        <v>101</v>
      </c>
      <c r="CK260" s="93" t="s">
        <v>602</v>
      </c>
      <c r="CL260" s="93" t="s">
        <v>604</v>
      </c>
      <c r="CM260" s="93">
        <v>349</v>
      </c>
    </row>
    <row r="261" spans="1:91" s="49" customFormat="1" ht="13.5">
      <c r="A261" s="173"/>
      <c r="B261" s="51"/>
      <c r="AA261" s="173"/>
      <c r="AB261" s="173"/>
      <c r="AC261" s="173"/>
      <c r="AD261" s="175"/>
      <c r="AE261" s="175"/>
      <c r="AF261" s="175"/>
      <c r="AG261" s="175"/>
      <c r="AH261" s="175"/>
      <c r="AI261" s="175"/>
      <c r="AJ261" s="175"/>
      <c r="AK261" s="175"/>
      <c r="AL261" s="175"/>
      <c r="AM261" s="175"/>
      <c r="AN261" s="175"/>
      <c r="AO261" s="175"/>
      <c r="AP261" s="175"/>
      <c r="AQ261" s="175"/>
      <c r="AR261" s="175"/>
      <c r="AS261" s="175"/>
      <c r="AT261" s="175"/>
      <c r="AU261" s="175"/>
      <c r="AV261" s="175"/>
      <c r="AW261" s="175"/>
      <c r="AX261" s="175"/>
      <c r="AY261" s="175"/>
      <c r="AZ261" s="175"/>
      <c r="BA261" s="175"/>
      <c r="BB261" s="175"/>
      <c r="BC261" s="175"/>
      <c r="BD261" s="175"/>
      <c r="BE261" s="175"/>
      <c r="BF261" s="175"/>
      <c r="BG261" s="175"/>
      <c r="BH261" s="175"/>
      <c r="BI261" s="175"/>
      <c r="BJ261" s="175"/>
      <c r="BK261" s="175"/>
      <c r="BL261" s="175"/>
      <c r="BM261" s="175"/>
      <c r="BN261" s="175"/>
      <c r="BO261" s="175"/>
      <c r="BP261" s="175"/>
      <c r="BQ261" s="175"/>
      <c r="BR261" s="175"/>
      <c r="BS261" s="175"/>
      <c r="BT261" s="175"/>
      <c r="BU261" s="175"/>
      <c r="BV261" s="175"/>
      <c r="CI261" s="93">
        <v>7</v>
      </c>
      <c r="CJ261" s="93" t="s">
        <v>101</v>
      </c>
      <c r="CK261" s="93" t="s">
        <v>602</v>
      </c>
      <c r="CL261" s="93" t="s">
        <v>605</v>
      </c>
      <c r="CM261" s="93">
        <v>350</v>
      </c>
    </row>
    <row r="262" spans="1:91" s="49" customFormat="1" ht="13.5">
      <c r="A262" s="173"/>
      <c r="B262" s="51"/>
      <c r="AA262" s="173"/>
      <c r="AB262" s="173"/>
      <c r="AC262" s="173"/>
      <c r="AD262" s="175"/>
      <c r="AE262" s="175"/>
      <c r="AF262" s="175"/>
      <c r="AG262" s="175"/>
      <c r="AH262" s="175"/>
      <c r="AI262" s="175"/>
      <c r="AJ262" s="175"/>
      <c r="AK262" s="175"/>
      <c r="AL262" s="175"/>
      <c r="AM262" s="175"/>
      <c r="AN262" s="175"/>
      <c r="AO262" s="175"/>
      <c r="AP262" s="175"/>
      <c r="AQ262" s="175"/>
      <c r="AR262" s="175"/>
      <c r="AS262" s="175"/>
      <c r="AT262" s="175"/>
      <c r="AU262" s="175"/>
      <c r="AV262" s="175"/>
      <c r="AW262" s="175"/>
      <c r="AX262" s="175"/>
      <c r="AY262" s="175"/>
      <c r="AZ262" s="175"/>
      <c r="BA262" s="175"/>
      <c r="BB262" s="175"/>
      <c r="BC262" s="175"/>
      <c r="BD262" s="175"/>
      <c r="BE262" s="175"/>
      <c r="BF262" s="175"/>
      <c r="BG262" s="175"/>
      <c r="BH262" s="175"/>
      <c r="BI262" s="175"/>
      <c r="BJ262" s="175"/>
      <c r="BK262" s="175"/>
      <c r="BL262" s="175"/>
      <c r="BM262" s="175"/>
      <c r="BN262" s="175"/>
      <c r="BO262" s="175"/>
      <c r="BP262" s="175"/>
      <c r="BQ262" s="175"/>
      <c r="BR262" s="175"/>
      <c r="BS262" s="175"/>
      <c r="BT262" s="175"/>
      <c r="BU262" s="175"/>
      <c r="BV262" s="175"/>
      <c r="CI262" s="93">
        <v>7</v>
      </c>
      <c r="CJ262" s="93" t="s">
        <v>101</v>
      </c>
      <c r="CK262" s="93" t="s">
        <v>602</v>
      </c>
      <c r="CL262" s="93" t="s">
        <v>606</v>
      </c>
      <c r="CM262" s="93">
        <v>351</v>
      </c>
    </row>
    <row r="263" spans="1:91" s="49" customFormat="1" ht="13.5">
      <c r="A263" s="173"/>
      <c r="B263" s="51"/>
      <c r="AA263" s="173"/>
      <c r="AB263" s="173"/>
      <c r="AC263" s="173"/>
      <c r="AD263" s="175"/>
      <c r="AE263" s="175"/>
      <c r="AF263" s="175"/>
      <c r="AG263" s="175"/>
      <c r="AH263" s="175"/>
      <c r="AI263" s="175"/>
      <c r="AJ263" s="175"/>
      <c r="AK263" s="175"/>
      <c r="AL263" s="175"/>
      <c r="AM263" s="175"/>
      <c r="AN263" s="175"/>
      <c r="AO263" s="175"/>
      <c r="AP263" s="175"/>
      <c r="AQ263" s="175"/>
      <c r="AR263" s="175"/>
      <c r="AS263" s="175"/>
      <c r="AT263" s="175"/>
      <c r="AU263" s="175"/>
      <c r="AV263" s="175"/>
      <c r="AW263" s="175"/>
      <c r="AX263" s="175"/>
      <c r="AY263" s="175"/>
      <c r="AZ263" s="175"/>
      <c r="BA263" s="175"/>
      <c r="BB263" s="175"/>
      <c r="BC263" s="175"/>
      <c r="BD263" s="175"/>
      <c r="BE263" s="175"/>
      <c r="BF263" s="175"/>
      <c r="BG263" s="175"/>
      <c r="BH263" s="175"/>
      <c r="BI263" s="175"/>
      <c r="BJ263" s="175"/>
      <c r="BK263" s="175"/>
      <c r="BL263" s="175"/>
      <c r="BM263" s="175"/>
      <c r="BN263" s="175"/>
      <c r="BO263" s="175"/>
      <c r="BP263" s="175"/>
      <c r="BQ263" s="175"/>
      <c r="BR263" s="175"/>
      <c r="BS263" s="175"/>
      <c r="BT263" s="175"/>
      <c r="BU263" s="175"/>
      <c r="BV263" s="175"/>
      <c r="CI263" s="93">
        <v>7</v>
      </c>
      <c r="CJ263" s="93" t="s">
        <v>101</v>
      </c>
      <c r="CK263" s="93" t="s">
        <v>602</v>
      </c>
      <c r="CL263" s="93" t="s">
        <v>607</v>
      </c>
      <c r="CM263" s="93">
        <v>352</v>
      </c>
    </row>
    <row r="264" spans="1:91" s="49" customFormat="1" ht="13.5">
      <c r="A264" s="173"/>
      <c r="B264" s="51"/>
      <c r="AA264" s="173"/>
      <c r="AB264" s="173"/>
      <c r="AC264" s="173"/>
      <c r="AD264" s="175"/>
      <c r="AE264" s="175"/>
      <c r="AF264" s="175"/>
      <c r="AG264" s="175"/>
      <c r="AH264" s="175"/>
      <c r="AI264" s="175"/>
      <c r="AJ264" s="175"/>
      <c r="AK264" s="175"/>
      <c r="AL264" s="175"/>
      <c r="AM264" s="175"/>
      <c r="AN264" s="175"/>
      <c r="AO264" s="175"/>
      <c r="AP264" s="175"/>
      <c r="AQ264" s="175"/>
      <c r="AR264" s="175"/>
      <c r="AS264" s="175"/>
      <c r="AT264" s="175"/>
      <c r="AU264" s="175"/>
      <c r="AV264" s="175"/>
      <c r="AW264" s="175"/>
      <c r="AX264" s="175"/>
      <c r="AY264" s="175"/>
      <c r="AZ264" s="175"/>
      <c r="BA264" s="175"/>
      <c r="BB264" s="175"/>
      <c r="BC264" s="175"/>
      <c r="BD264" s="175"/>
      <c r="BE264" s="175"/>
      <c r="BF264" s="175"/>
      <c r="BG264" s="175"/>
      <c r="BH264" s="175"/>
      <c r="BI264" s="175"/>
      <c r="BJ264" s="175"/>
      <c r="BK264" s="175"/>
      <c r="BL264" s="175"/>
      <c r="BM264" s="175"/>
      <c r="BN264" s="175"/>
      <c r="BO264" s="175"/>
      <c r="BP264" s="175"/>
      <c r="BQ264" s="175"/>
      <c r="BR264" s="175"/>
      <c r="BS264" s="175"/>
      <c r="BT264" s="175"/>
      <c r="BU264" s="175"/>
      <c r="BV264" s="175"/>
      <c r="CI264" s="93">
        <v>7</v>
      </c>
      <c r="CJ264" s="93" t="s">
        <v>101</v>
      </c>
      <c r="CK264" s="93" t="s">
        <v>602</v>
      </c>
      <c r="CL264" s="93" t="s">
        <v>608</v>
      </c>
      <c r="CM264" s="93">
        <v>353</v>
      </c>
    </row>
    <row r="265" spans="1:91" s="49" customFormat="1" ht="13.5">
      <c r="A265" s="173"/>
      <c r="B265" s="51"/>
      <c r="AA265" s="173"/>
      <c r="AB265" s="173"/>
      <c r="AC265" s="173"/>
      <c r="AD265" s="175"/>
      <c r="AE265" s="175"/>
      <c r="AF265" s="175"/>
      <c r="AG265" s="175"/>
      <c r="AH265" s="175"/>
      <c r="AI265" s="175"/>
      <c r="AJ265" s="175"/>
      <c r="AK265" s="175"/>
      <c r="AL265" s="175"/>
      <c r="AM265" s="175"/>
      <c r="AN265" s="175"/>
      <c r="AO265" s="175"/>
      <c r="AP265" s="175"/>
      <c r="AQ265" s="175"/>
      <c r="AR265" s="175"/>
      <c r="AS265" s="175"/>
      <c r="AT265" s="175"/>
      <c r="AU265" s="175"/>
      <c r="AV265" s="175"/>
      <c r="AW265" s="175"/>
      <c r="AX265" s="175"/>
      <c r="AY265" s="175"/>
      <c r="AZ265" s="175"/>
      <c r="BA265" s="175"/>
      <c r="BB265" s="175"/>
      <c r="BC265" s="175"/>
      <c r="BD265" s="175"/>
      <c r="BE265" s="175"/>
      <c r="BF265" s="175"/>
      <c r="BG265" s="175"/>
      <c r="BH265" s="175"/>
      <c r="BI265" s="175"/>
      <c r="BJ265" s="175"/>
      <c r="BK265" s="175"/>
      <c r="BL265" s="175"/>
      <c r="BM265" s="175"/>
      <c r="BN265" s="175"/>
      <c r="BO265" s="175"/>
      <c r="BP265" s="175"/>
      <c r="BQ265" s="175"/>
      <c r="BR265" s="175"/>
      <c r="BS265" s="175"/>
      <c r="BT265" s="175"/>
      <c r="BU265" s="175"/>
      <c r="BV265" s="175"/>
      <c r="CI265" s="93">
        <v>7</v>
      </c>
      <c r="CJ265" s="93" t="s">
        <v>101</v>
      </c>
      <c r="CK265" s="93" t="s">
        <v>602</v>
      </c>
      <c r="CL265" s="93" t="s">
        <v>609</v>
      </c>
      <c r="CM265" s="93">
        <v>354</v>
      </c>
    </row>
    <row r="266" spans="1:91" s="49" customFormat="1" ht="13.5">
      <c r="A266" s="173"/>
      <c r="B266" s="51"/>
      <c r="AA266" s="173"/>
      <c r="AB266" s="173"/>
      <c r="AC266" s="173"/>
      <c r="AD266" s="175"/>
      <c r="AE266" s="175"/>
      <c r="AF266" s="175"/>
      <c r="AG266" s="175"/>
      <c r="AH266" s="175"/>
      <c r="AI266" s="175"/>
      <c r="AJ266" s="175"/>
      <c r="AK266" s="175"/>
      <c r="AL266" s="175"/>
      <c r="AM266" s="175"/>
      <c r="AN266" s="175"/>
      <c r="AO266" s="175"/>
      <c r="AP266" s="175"/>
      <c r="AQ266" s="175"/>
      <c r="AR266" s="175"/>
      <c r="AS266" s="175"/>
      <c r="AT266" s="175"/>
      <c r="AU266" s="175"/>
      <c r="AV266" s="175"/>
      <c r="AW266" s="175"/>
      <c r="AX266" s="175"/>
      <c r="AY266" s="175"/>
      <c r="AZ266" s="175"/>
      <c r="BA266" s="175"/>
      <c r="BB266" s="175"/>
      <c r="BC266" s="175"/>
      <c r="BD266" s="175"/>
      <c r="BE266" s="175"/>
      <c r="BF266" s="175"/>
      <c r="BG266" s="175"/>
      <c r="BH266" s="175"/>
      <c r="BI266" s="175"/>
      <c r="BJ266" s="175"/>
      <c r="BK266" s="175"/>
      <c r="BL266" s="175"/>
      <c r="BM266" s="175"/>
      <c r="BN266" s="175"/>
      <c r="BO266" s="175"/>
      <c r="BP266" s="175"/>
      <c r="BQ266" s="175"/>
      <c r="BR266" s="175"/>
      <c r="BS266" s="175"/>
      <c r="BT266" s="175"/>
      <c r="BU266" s="175"/>
      <c r="BV266" s="175"/>
      <c r="CI266" s="93">
        <v>7</v>
      </c>
      <c r="CJ266" s="93" t="s">
        <v>101</v>
      </c>
      <c r="CK266" s="93" t="s">
        <v>602</v>
      </c>
      <c r="CL266" s="93" t="s">
        <v>610</v>
      </c>
      <c r="CM266" s="93">
        <v>355</v>
      </c>
    </row>
    <row r="267" spans="1:91" s="49" customFormat="1" ht="13.5">
      <c r="A267" s="173"/>
      <c r="B267" s="51"/>
      <c r="AA267" s="173"/>
      <c r="AB267" s="173"/>
      <c r="AC267" s="173"/>
      <c r="AD267" s="175"/>
      <c r="AE267" s="175"/>
      <c r="AF267" s="175"/>
      <c r="AG267" s="175"/>
      <c r="AH267" s="175"/>
      <c r="AI267" s="175"/>
      <c r="AJ267" s="175"/>
      <c r="AK267" s="175"/>
      <c r="AL267" s="175"/>
      <c r="AM267" s="175"/>
      <c r="AN267" s="175"/>
      <c r="AO267" s="175"/>
      <c r="AP267" s="175"/>
      <c r="AQ267" s="175"/>
      <c r="AR267" s="175"/>
      <c r="AS267" s="175"/>
      <c r="AT267" s="175"/>
      <c r="AU267" s="175"/>
      <c r="AV267" s="175"/>
      <c r="AW267" s="175"/>
      <c r="AX267" s="175"/>
      <c r="AY267" s="175"/>
      <c r="AZ267" s="175"/>
      <c r="BA267" s="175"/>
      <c r="BB267" s="175"/>
      <c r="BC267" s="175"/>
      <c r="BD267" s="175"/>
      <c r="BE267" s="175"/>
      <c r="BF267" s="175"/>
      <c r="BG267" s="175"/>
      <c r="BH267" s="175"/>
      <c r="BI267" s="175"/>
      <c r="BJ267" s="175"/>
      <c r="BK267" s="175"/>
      <c r="BL267" s="175"/>
      <c r="BM267" s="175"/>
      <c r="BN267" s="175"/>
      <c r="BO267" s="175"/>
      <c r="BP267" s="175"/>
      <c r="BQ267" s="175"/>
      <c r="BR267" s="175"/>
      <c r="BS267" s="175"/>
      <c r="BT267" s="175"/>
      <c r="BU267" s="175"/>
      <c r="BV267" s="175"/>
      <c r="CI267" s="93">
        <v>7</v>
      </c>
      <c r="CJ267" s="93" t="s">
        <v>101</v>
      </c>
      <c r="CK267" s="93" t="s">
        <v>602</v>
      </c>
      <c r="CL267" s="93" t="s">
        <v>937</v>
      </c>
      <c r="CM267" s="93">
        <v>356</v>
      </c>
    </row>
    <row r="268" spans="1:91" s="49" customFormat="1" ht="13.5">
      <c r="A268" s="173"/>
      <c r="B268" s="51"/>
      <c r="AA268" s="173"/>
      <c r="AB268" s="173"/>
      <c r="AC268" s="173"/>
      <c r="AD268" s="175"/>
      <c r="AE268" s="175"/>
      <c r="AF268" s="175"/>
      <c r="AG268" s="175"/>
      <c r="AH268" s="175"/>
      <c r="AI268" s="175"/>
      <c r="AJ268" s="175"/>
      <c r="AK268" s="175"/>
      <c r="AL268" s="175"/>
      <c r="AM268" s="175"/>
      <c r="AN268" s="175"/>
      <c r="AO268" s="175"/>
      <c r="AP268" s="175"/>
      <c r="AQ268" s="175"/>
      <c r="AR268" s="175"/>
      <c r="AS268" s="175"/>
      <c r="AT268" s="175"/>
      <c r="AU268" s="175"/>
      <c r="AV268" s="175"/>
      <c r="AW268" s="175"/>
      <c r="AX268" s="175"/>
      <c r="AY268" s="175"/>
      <c r="AZ268" s="175"/>
      <c r="BA268" s="175"/>
      <c r="BB268" s="175"/>
      <c r="BC268" s="175"/>
      <c r="BD268" s="175"/>
      <c r="BE268" s="175"/>
      <c r="BF268" s="175"/>
      <c r="BG268" s="175"/>
      <c r="BH268" s="175"/>
      <c r="BI268" s="175"/>
      <c r="BJ268" s="175"/>
      <c r="BK268" s="175"/>
      <c r="BL268" s="175"/>
      <c r="BM268" s="175"/>
      <c r="BN268" s="175"/>
      <c r="BO268" s="175"/>
      <c r="BP268" s="175"/>
      <c r="BQ268" s="175"/>
      <c r="BR268" s="175"/>
      <c r="BS268" s="175"/>
      <c r="BT268" s="175"/>
      <c r="BU268" s="175"/>
      <c r="BV268" s="175"/>
      <c r="CI268" s="93">
        <v>7</v>
      </c>
      <c r="CJ268" s="93" t="s">
        <v>101</v>
      </c>
      <c r="CK268" s="93" t="s">
        <v>602</v>
      </c>
      <c r="CL268" s="93" t="s">
        <v>611</v>
      </c>
      <c r="CM268" s="93">
        <v>357</v>
      </c>
    </row>
    <row r="269" spans="1:91" s="49" customFormat="1" ht="13.5">
      <c r="A269" s="173"/>
      <c r="B269" s="51"/>
      <c r="AA269" s="173"/>
      <c r="AB269" s="173"/>
      <c r="AC269" s="173"/>
      <c r="AD269" s="175"/>
      <c r="AE269" s="175"/>
      <c r="AF269" s="175"/>
      <c r="AG269" s="175"/>
      <c r="AH269" s="175"/>
      <c r="AI269" s="175"/>
      <c r="AJ269" s="175"/>
      <c r="AK269" s="175"/>
      <c r="AL269" s="175"/>
      <c r="AM269" s="175"/>
      <c r="AN269" s="175"/>
      <c r="AO269" s="175"/>
      <c r="AP269" s="175"/>
      <c r="AQ269" s="175"/>
      <c r="AR269" s="175"/>
      <c r="AS269" s="175"/>
      <c r="AT269" s="175"/>
      <c r="AU269" s="175"/>
      <c r="AV269" s="175"/>
      <c r="AW269" s="175"/>
      <c r="AX269" s="175"/>
      <c r="AY269" s="175"/>
      <c r="AZ269" s="175"/>
      <c r="BA269" s="175"/>
      <c r="BB269" s="175"/>
      <c r="BC269" s="175"/>
      <c r="BD269" s="175"/>
      <c r="BE269" s="175"/>
      <c r="BF269" s="175"/>
      <c r="BG269" s="175"/>
      <c r="BH269" s="175"/>
      <c r="BI269" s="175"/>
      <c r="BJ269" s="175"/>
      <c r="BK269" s="175"/>
      <c r="BL269" s="175"/>
      <c r="BM269" s="175"/>
      <c r="BN269" s="175"/>
      <c r="BO269" s="175"/>
      <c r="BP269" s="175"/>
      <c r="BQ269" s="175"/>
      <c r="BR269" s="175"/>
      <c r="BS269" s="175"/>
      <c r="BT269" s="175"/>
      <c r="BU269" s="175"/>
      <c r="BV269" s="175"/>
      <c r="CI269" s="93">
        <v>7</v>
      </c>
      <c r="CJ269" s="93" t="s">
        <v>101</v>
      </c>
      <c r="CK269" s="93" t="s">
        <v>602</v>
      </c>
      <c r="CL269" s="93" t="s">
        <v>612</v>
      </c>
      <c r="CM269" s="93">
        <v>358</v>
      </c>
    </row>
    <row r="270" spans="1:91" s="49" customFormat="1" ht="13.5">
      <c r="A270" s="173"/>
      <c r="B270" s="51"/>
      <c r="AA270" s="173"/>
      <c r="AB270" s="173"/>
      <c r="AC270" s="173"/>
      <c r="AD270" s="175"/>
      <c r="AE270" s="175"/>
      <c r="AF270" s="175"/>
      <c r="AG270" s="175"/>
      <c r="AH270" s="175"/>
      <c r="AI270" s="175"/>
      <c r="AJ270" s="175"/>
      <c r="AK270" s="175"/>
      <c r="AL270" s="175"/>
      <c r="AM270" s="175"/>
      <c r="AN270" s="175"/>
      <c r="AO270" s="175"/>
      <c r="AP270" s="175"/>
      <c r="AQ270" s="175"/>
      <c r="AR270" s="175"/>
      <c r="AS270" s="175"/>
      <c r="AT270" s="175"/>
      <c r="AU270" s="175"/>
      <c r="AV270" s="175"/>
      <c r="AW270" s="175"/>
      <c r="AX270" s="175"/>
      <c r="AY270" s="175"/>
      <c r="AZ270" s="175"/>
      <c r="BA270" s="175"/>
      <c r="BB270" s="175"/>
      <c r="BC270" s="175"/>
      <c r="BD270" s="175"/>
      <c r="BE270" s="175"/>
      <c r="BF270" s="175"/>
      <c r="BG270" s="175"/>
      <c r="BH270" s="175"/>
      <c r="BI270" s="175"/>
      <c r="BJ270" s="175"/>
      <c r="BK270" s="175"/>
      <c r="BL270" s="175"/>
      <c r="BM270" s="175"/>
      <c r="BN270" s="175"/>
      <c r="BO270" s="175"/>
      <c r="BP270" s="175"/>
      <c r="BQ270" s="175"/>
      <c r="BR270" s="175"/>
      <c r="BS270" s="175"/>
      <c r="BT270" s="175"/>
      <c r="BU270" s="175"/>
      <c r="BV270" s="175"/>
      <c r="CI270" s="93">
        <v>7</v>
      </c>
      <c r="CJ270" s="93" t="s">
        <v>101</v>
      </c>
      <c r="CK270" s="93" t="s">
        <v>602</v>
      </c>
      <c r="CL270" s="93" t="s">
        <v>613</v>
      </c>
      <c r="CM270" s="93">
        <v>359</v>
      </c>
    </row>
    <row r="271" spans="1:91" s="49" customFormat="1" ht="13.5">
      <c r="A271" s="173"/>
      <c r="B271" s="51"/>
      <c r="AA271" s="173"/>
      <c r="AB271" s="173"/>
      <c r="AC271" s="173"/>
      <c r="AD271" s="175"/>
      <c r="AE271" s="175"/>
      <c r="AF271" s="175"/>
      <c r="AG271" s="175"/>
      <c r="AH271" s="175"/>
      <c r="AI271" s="175"/>
      <c r="AJ271" s="175"/>
      <c r="AK271" s="175"/>
      <c r="AL271" s="175"/>
      <c r="AM271" s="175"/>
      <c r="AN271" s="175"/>
      <c r="AO271" s="175"/>
      <c r="AP271" s="175"/>
      <c r="AQ271" s="175"/>
      <c r="AR271" s="175"/>
      <c r="AS271" s="175"/>
      <c r="AT271" s="175"/>
      <c r="AU271" s="175"/>
      <c r="AV271" s="175"/>
      <c r="AW271" s="175"/>
      <c r="AX271" s="175"/>
      <c r="AY271" s="175"/>
      <c r="AZ271" s="175"/>
      <c r="BA271" s="175"/>
      <c r="BB271" s="175"/>
      <c r="BC271" s="175"/>
      <c r="BD271" s="175"/>
      <c r="BE271" s="175"/>
      <c r="BF271" s="175"/>
      <c r="BG271" s="175"/>
      <c r="BH271" s="175"/>
      <c r="BI271" s="175"/>
      <c r="BJ271" s="175"/>
      <c r="BK271" s="175"/>
      <c r="BL271" s="175"/>
      <c r="BM271" s="175"/>
      <c r="BN271" s="175"/>
      <c r="BO271" s="175"/>
      <c r="BP271" s="175"/>
      <c r="BQ271" s="175"/>
      <c r="BR271" s="175"/>
      <c r="BS271" s="175"/>
      <c r="BT271" s="175"/>
      <c r="BU271" s="175"/>
      <c r="BV271" s="175"/>
      <c r="CI271" s="93">
        <v>7</v>
      </c>
      <c r="CJ271" s="93" t="s">
        <v>101</v>
      </c>
      <c r="CK271" s="93" t="s">
        <v>602</v>
      </c>
      <c r="CL271" s="93" t="s">
        <v>614</v>
      </c>
      <c r="CM271" s="93">
        <v>360</v>
      </c>
    </row>
    <row r="272" spans="1:91" s="49" customFormat="1" ht="13.5">
      <c r="A272" s="173"/>
      <c r="B272" s="51"/>
      <c r="AA272" s="173"/>
      <c r="AB272" s="173"/>
      <c r="AC272" s="173"/>
      <c r="AD272" s="175"/>
      <c r="AE272" s="175"/>
      <c r="AF272" s="175"/>
      <c r="AG272" s="175"/>
      <c r="AH272" s="175"/>
      <c r="AI272" s="175"/>
      <c r="AJ272" s="175"/>
      <c r="AK272" s="175"/>
      <c r="AL272" s="175"/>
      <c r="AM272" s="175"/>
      <c r="AN272" s="175"/>
      <c r="AO272" s="175"/>
      <c r="AP272" s="175"/>
      <c r="AQ272" s="175"/>
      <c r="AR272" s="175"/>
      <c r="AS272" s="175"/>
      <c r="AT272" s="175"/>
      <c r="AU272" s="175"/>
      <c r="AV272" s="175"/>
      <c r="AW272" s="175"/>
      <c r="AX272" s="175"/>
      <c r="AY272" s="175"/>
      <c r="AZ272" s="175"/>
      <c r="BA272" s="175"/>
      <c r="BB272" s="175"/>
      <c r="BC272" s="175"/>
      <c r="BD272" s="175"/>
      <c r="BE272" s="175"/>
      <c r="BF272" s="175"/>
      <c r="BG272" s="175"/>
      <c r="BH272" s="175"/>
      <c r="BI272" s="175"/>
      <c r="BJ272" s="175"/>
      <c r="BK272" s="175"/>
      <c r="BL272" s="175"/>
      <c r="BM272" s="175"/>
      <c r="BN272" s="175"/>
      <c r="BO272" s="175"/>
      <c r="BP272" s="175"/>
      <c r="BQ272" s="175"/>
      <c r="BR272" s="175"/>
      <c r="BS272" s="175"/>
      <c r="BT272" s="175"/>
      <c r="BU272" s="175"/>
      <c r="BV272" s="175"/>
      <c r="CI272" s="93">
        <v>7</v>
      </c>
      <c r="CJ272" s="93" t="s">
        <v>101</v>
      </c>
      <c r="CK272" s="93" t="s">
        <v>602</v>
      </c>
      <c r="CL272" s="93" t="s">
        <v>615</v>
      </c>
      <c r="CM272" s="93">
        <v>361</v>
      </c>
    </row>
    <row r="273" spans="1:91" s="49" customFormat="1" ht="13.5">
      <c r="A273" s="173"/>
      <c r="B273" s="51"/>
      <c r="AA273" s="173"/>
      <c r="AB273" s="173"/>
      <c r="AC273" s="173"/>
      <c r="AD273" s="175"/>
      <c r="AE273" s="175"/>
      <c r="AF273" s="175"/>
      <c r="AG273" s="175"/>
      <c r="AH273" s="175"/>
      <c r="AI273" s="175"/>
      <c r="AJ273" s="175"/>
      <c r="AK273" s="175"/>
      <c r="AL273" s="175"/>
      <c r="AM273" s="175"/>
      <c r="AN273" s="175"/>
      <c r="AO273" s="175"/>
      <c r="AP273" s="175"/>
      <c r="AQ273" s="175"/>
      <c r="AR273" s="175"/>
      <c r="AS273" s="175"/>
      <c r="AT273" s="175"/>
      <c r="AU273" s="175"/>
      <c r="AV273" s="175"/>
      <c r="AW273" s="175"/>
      <c r="AX273" s="175"/>
      <c r="AY273" s="175"/>
      <c r="AZ273" s="175"/>
      <c r="BA273" s="175"/>
      <c r="BB273" s="175"/>
      <c r="BC273" s="175"/>
      <c r="BD273" s="175"/>
      <c r="BE273" s="175"/>
      <c r="BF273" s="175"/>
      <c r="BG273" s="175"/>
      <c r="BH273" s="175"/>
      <c r="BI273" s="175"/>
      <c r="BJ273" s="175"/>
      <c r="BK273" s="175"/>
      <c r="BL273" s="175"/>
      <c r="BM273" s="175"/>
      <c r="BN273" s="175"/>
      <c r="BO273" s="175"/>
      <c r="BP273" s="175"/>
      <c r="BQ273" s="175"/>
      <c r="BR273" s="175"/>
      <c r="BS273" s="175"/>
      <c r="BT273" s="175"/>
      <c r="BU273" s="175"/>
      <c r="BV273" s="175"/>
      <c r="CI273" s="93">
        <v>7</v>
      </c>
      <c r="CJ273" s="93" t="s">
        <v>101</v>
      </c>
      <c r="CK273" s="93" t="s">
        <v>602</v>
      </c>
      <c r="CL273" s="93" t="s">
        <v>616</v>
      </c>
      <c r="CM273" s="93">
        <v>362</v>
      </c>
    </row>
    <row r="274" spans="1:91" s="49" customFormat="1" ht="13.5">
      <c r="A274" s="173"/>
      <c r="B274" s="51"/>
      <c r="AA274" s="173"/>
      <c r="AB274" s="173"/>
      <c r="AC274" s="173"/>
      <c r="AD274" s="175"/>
      <c r="AE274" s="175"/>
      <c r="AF274" s="175"/>
      <c r="AG274" s="175"/>
      <c r="AH274" s="175"/>
      <c r="AI274" s="175"/>
      <c r="AJ274" s="175"/>
      <c r="AK274" s="175"/>
      <c r="AL274" s="175"/>
      <c r="AM274" s="175"/>
      <c r="AN274" s="175"/>
      <c r="AO274" s="175"/>
      <c r="AP274" s="175"/>
      <c r="AQ274" s="175"/>
      <c r="AR274" s="175"/>
      <c r="AS274" s="175"/>
      <c r="AT274" s="175"/>
      <c r="AU274" s="175"/>
      <c r="AV274" s="175"/>
      <c r="AW274" s="175"/>
      <c r="AX274" s="175"/>
      <c r="AY274" s="175"/>
      <c r="AZ274" s="175"/>
      <c r="BA274" s="175"/>
      <c r="BB274" s="175"/>
      <c r="BC274" s="175"/>
      <c r="BD274" s="175"/>
      <c r="BE274" s="175"/>
      <c r="BF274" s="175"/>
      <c r="BG274" s="175"/>
      <c r="BH274" s="175"/>
      <c r="BI274" s="175"/>
      <c r="BJ274" s="175"/>
      <c r="BK274" s="175"/>
      <c r="BL274" s="175"/>
      <c r="BM274" s="175"/>
      <c r="BN274" s="175"/>
      <c r="BO274" s="175"/>
      <c r="BP274" s="175"/>
      <c r="BQ274" s="175"/>
      <c r="BR274" s="175"/>
      <c r="BS274" s="175"/>
      <c r="BT274" s="175"/>
      <c r="BU274" s="175"/>
      <c r="BV274" s="175"/>
      <c r="CI274" s="93">
        <v>7</v>
      </c>
      <c r="CJ274" s="93" t="s">
        <v>101</v>
      </c>
      <c r="CK274" s="93" t="s">
        <v>602</v>
      </c>
      <c r="CL274" s="93" t="s">
        <v>617</v>
      </c>
      <c r="CM274" s="93">
        <v>363</v>
      </c>
    </row>
    <row r="275" spans="1:91" s="49" customFormat="1" ht="13.5">
      <c r="A275" s="173"/>
      <c r="B275" s="51"/>
      <c r="AA275" s="173"/>
      <c r="AB275" s="173"/>
      <c r="AC275" s="173"/>
      <c r="AD275" s="175"/>
      <c r="AE275" s="175"/>
      <c r="AF275" s="175"/>
      <c r="AG275" s="175"/>
      <c r="AH275" s="175"/>
      <c r="AI275" s="175"/>
      <c r="AJ275" s="175"/>
      <c r="AK275" s="175"/>
      <c r="AL275" s="175"/>
      <c r="AM275" s="175"/>
      <c r="AN275" s="175"/>
      <c r="AO275" s="175"/>
      <c r="AP275" s="175"/>
      <c r="AQ275" s="175"/>
      <c r="AR275" s="175"/>
      <c r="AS275" s="175"/>
      <c r="AT275" s="175"/>
      <c r="AU275" s="175"/>
      <c r="AV275" s="175"/>
      <c r="AW275" s="175"/>
      <c r="AX275" s="175"/>
      <c r="AY275" s="175"/>
      <c r="AZ275" s="175"/>
      <c r="BA275" s="175"/>
      <c r="BB275" s="175"/>
      <c r="BC275" s="175"/>
      <c r="BD275" s="175"/>
      <c r="BE275" s="175"/>
      <c r="BF275" s="175"/>
      <c r="BG275" s="175"/>
      <c r="BH275" s="175"/>
      <c r="BI275" s="175"/>
      <c r="BJ275" s="175"/>
      <c r="BK275" s="175"/>
      <c r="BL275" s="175"/>
      <c r="BM275" s="175"/>
      <c r="BN275" s="175"/>
      <c r="BO275" s="175"/>
      <c r="BP275" s="175"/>
      <c r="BQ275" s="175"/>
      <c r="BR275" s="175"/>
      <c r="BS275" s="175"/>
      <c r="BT275" s="175"/>
      <c r="BU275" s="175"/>
      <c r="BV275" s="175"/>
      <c r="CI275" s="93">
        <v>7</v>
      </c>
      <c r="CJ275" s="93" t="s">
        <v>101</v>
      </c>
      <c r="CK275" s="93" t="s">
        <v>602</v>
      </c>
      <c r="CL275" s="93" t="s">
        <v>618</v>
      </c>
      <c r="CM275" s="93">
        <v>364</v>
      </c>
    </row>
    <row r="276" spans="1:91" s="49" customFormat="1" ht="13.5">
      <c r="A276" s="173"/>
      <c r="B276" s="51"/>
      <c r="AA276" s="173"/>
      <c r="AB276" s="173"/>
      <c r="AC276" s="173"/>
      <c r="AD276" s="175"/>
      <c r="AE276" s="175"/>
      <c r="AF276" s="175"/>
      <c r="AG276" s="175"/>
      <c r="AH276" s="175"/>
      <c r="AI276" s="175"/>
      <c r="AJ276" s="175"/>
      <c r="AK276" s="175"/>
      <c r="AL276" s="175"/>
      <c r="AM276" s="175"/>
      <c r="AN276" s="175"/>
      <c r="AO276" s="175"/>
      <c r="AP276" s="175"/>
      <c r="AQ276" s="175"/>
      <c r="AR276" s="175"/>
      <c r="AS276" s="175"/>
      <c r="AT276" s="175"/>
      <c r="AU276" s="175"/>
      <c r="AV276" s="175"/>
      <c r="AW276" s="175"/>
      <c r="AX276" s="175"/>
      <c r="AY276" s="175"/>
      <c r="AZ276" s="175"/>
      <c r="BA276" s="175"/>
      <c r="BB276" s="175"/>
      <c r="BC276" s="175"/>
      <c r="BD276" s="175"/>
      <c r="BE276" s="175"/>
      <c r="BF276" s="175"/>
      <c r="BG276" s="175"/>
      <c r="BH276" s="175"/>
      <c r="BI276" s="175"/>
      <c r="BJ276" s="175"/>
      <c r="BK276" s="175"/>
      <c r="BL276" s="175"/>
      <c r="BM276" s="175"/>
      <c r="BN276" s="175"/>
      <c r="BO276" s="175"/>
      <c r="BP276" s="175"/>
      <c r="BQ276" s="175"/>
      <c r="BR276" s="175"/>
      <c r="BS276" s="175"/>
      <c r="BT276" s="175"/>
      <c r="BU276" s="175"/>
      <c r="BV276" s="175"/>
      <c r="CI276" s="93">
        <v>7</v>
      </c>
      <c r="CJ276" s="93" t="s">
        <v>101</v>
      </c>
      <c r="CK276" s="93" t="s">
        <v>602</v>
      </c>
      <c r="CL276" s="93" t="s">
        <v>619</v>
      </c>
      <c r="CM276" s="93">
        <v>365</v>
      </c>
    </row>
    <row r="277" spans="1:91" s="49" customFormat="1" ht="13.5">
      <c r="A277" s="173"/>
      <c r="B277" s="51"/>
      <c r="AA277" s="173"/>
      <c r="AB277" s="173"/>
      <c r="AC277" s="173"/>
      <c r="AD277" s="175"/>
      <c r="AE277" s="175"/>
      <c r="AF277" s="175"/>
      <c r="AG277" s="175"/>
      <c r="AH277" s="175"/>
      <c r="AI277" s="175"/>
      <c r="AJ277" s="175"/>
      <c r="AK277" s="175"/>
      <c r="AL277" s="175"/>
      <c r="AM277" s="175"/>
      <c r="AN277" s="175"/>
      <c r="AO277" s="175"/>
      <c r="AP277" s="175"/>
      <c r="AQ277" s="175"/>
      <c r="AR277" s="175"/>
      <c r="AS277" s="175"/>
      <c r="AT277" s="175"/>
      <c r="AU277" s="175"/>
      <c r="AV277" s="175"/>
      <c r="AW277" s="175"/>
      <c r="AX277" s="175"/>
      <c r="AY277" s="175"/>
      <c r="AZ277" s="175"/>
      <c r="BA277" s="175"/>
      <c r="BB277" s="175"/>
      <c r="BC277" s="175"/>
      <c r="BD277" s="175"/>
      <c r="BE277" s="175"/>
      <c r="BF277" s="175"/>
      <c r="BG277" s="175"/>
      <c r="BH277" s="175"/>
      <c r="BI277" s="175"/>
      <c r="BJ277" s="175"/>
      <c r="BK277" s="175"/>
      <c r="BL277" s="175"/>
      <c r="BM277" s="175"/>
      <c r="BN277" s="175"/>
      <c r="BO277" s="175"/>
      <c r="BP277" s="175"/>
      <c r="BQ277" s="175"/>
      <c r="BR277" s="175"/>
      <c r="BS277" s="175"/>
      <c r="BT277" s="175"/>
      <c r="BU277" s="175"/>
      <c r="BV277" s="175"/>
      <c r="CI277" s="93">
        <v>7</v>
      </c>
      <c r="CJ277" s="93" t="s">
        <v>101</v>
      </c>
      <c r="CK277" s="93" t="s">
        <v>602</v>
      </c>
      <c r="CL277" s="93" t="s">
        <v>620</v>
      </c>
      <c r="CM277" s="93">
        <v>366</v>
      </c>
    </row>
    <row r="278" spans="1:91" s="49" customFormat="1" ht="13.5">
      <c r="A278" s="173"/>
      <c r="B278" s="51"/>
      <c r="AA278" s="173"/>
      <c r="AB278" s="173"/>
      <c r="AC278" s="173"/>
      <c r="AD278" s="175"/>
      <c r="AE278" s="175"/>
      <c r="AF278" s="175"/>
      <c r="AG278" s="175"/>
      <c r="AH278" s="175"/>
      <c r="AI278" s="175"/>
      <c r="AJ278" s="175"/>
      <c r="AK278" s="175"/>
      <c r="AL278" s="175"/>
      <c r="AM278" s="175"/>
      <c r="AN278" s="175"/>
      <c r="AO278" s="175"/>
      <c r="AP278" s="175"/>
      <c r="AQ278" s="175"/>
      <c r="AR278" s="175"/>
      <c r="AS278" s="175"/>
      <c r="AT278" s="175"/>
      <c r="AU278" s="175"/>
      <c r="AV278" s="175"/>
      <c r="AW278" s="175"/>
      <c r="AX278" s="175"/>
      <c r="AY278" s="175"/>
      <c r="AZ278" s="175"/>
      <c r="BA278" s="175"/>
      <c r="BB278" s="175"/>
      <c r="BC278" s="175"/>
      <c r="BD278" s="175"/>
      <c r="BE278" s="175"/>
      <c r="BF278" s="175"/>
      <c r="BG278" s="175"/>
      <c r="BH278" s="175"/>
      <c r="BI278" s="175"/>
      <c r="BJ278" s="175"/>
      <c r="BK278" s="175"/>
      <c r="BL278" s="175"/>
      <c r="BM278" s="175"/>
      <c r="BN278" s="175"/>
      <c r="BO278" s="175"/>
      <c r="BP278" s="175"/>
      <c r="BQ278" s="175"/>
      <c r="BR278" s="175"/>
      <c r="BS278" s="175"/>
      <c r="BT278" s="175"/>
      <c r="BU278" s="175"/>
      <c r="BV278" s="175"/>
      <c r="CI278" s="93">
        <v>7</v>
      </c>
      <c r="CJ278" s="93" t="s">
        <v>101</v>
      </c>
      <c r="CK278" s="93" t="s">
        <v>602</v>
      </c>
      <c r="CL278" s="93" t="s">
        <v>621</v>
      </c>
      <c r="CM278" s="93">
        <v>367</v>
      </c>
    </row>
    <row r="279" spans="1:91" s="49" customFormat="1" ht="13.5">
      <c r="A279" s="173"/>
      <c r="B279" s="51"/>
      <c r="AA279" s="173"/>
      <c r="AB279" s="173"/>
      <c r="AC279" s="173"/>
      <c r="AD279" s="175"/>
      <c r="AE279" s="175"/>
      <c r="AF279" s="175"/>
      <c r="AG279" s="175"/>
      <c r="AH279" s="175"/>
      <c r="AI279" s="175"/>
      <c r="AJ279" s="175"/>
      <c r="AK279" s="175"/>
      <c r="AL279" s="175"/>
      <c r="AM279" s="175"/>
      <c r="AN279" s="175"/>
      <c r="AO279" s="175"/>
      <c r="AP279" s="175"/>
      <c r="AQ279" s="175"/>
      <c r="AR279" s="175"/>
      <c r="AS279" s="175"/>
      <c r="AT279" s="175"/>
      <c r="AU279" s="175"/>
      <c r="AV279" s="175"/>
      <c r="AW279" s="175"/>
      <c r="AX279" s="175"/>
      <c r="AY279" s="175"/>
      <c r="AZ279" s="175"/>
      <c r="BA279" s="175"/>
      <c r="BB279" s="175"/>
      <c r="BC279" s="175"/>
      <c r="BD279" s="175"/>
      <c r="BE279" s="175"/>
      <c r="BF279" s="175"/>
      <c r="BG279" s="175"/>
      <c r="BH279" s="175"/>
      <c r="BI279" s="175"/>
      <c r="BJ279" s="175"/>
      <c r="BK279" s="175"/>
      <c r="BL279" s="175"/>
      <c r="BM279" s="175"/>
      <c r="BN279" s="175"/>
      <c r="BO279" s="175"/>
      <c r="BP279" s="175"/>
      <c r="BQ279" s="175"/>
      <c r="BR279" s="175"/>
      <c r="BS279" s="175"/>
      <c r="BT279" s="175"/>
      <c r="BU279" s="175"/>
      <c r="BV279" s="175"/>
      <c r="CI279" s="93">
        <v>7</v>
      </c>
      <c r="CJ279" s="93" t="s">
        <v>101</v>
      </c>
      <c r="CK279" s="93" t="s">
        <v>602</v>
      </c>
      <c r="CL279" s="93" t="s">
        <v>622</v>
      </c>
      <c r="CM279" s="93">
        <v>368</v>
      </c>
    </row>
    <row r="280" spans="1:91" s="49" customFormat="1" ht="13.5">
      <c r="A280" s="173"/>
      <c r="B280" s="51"/>
      <c r="AA280" s="173"/>
      <c r="AB280" s="173"/>
      <c r="AC280" s="173"/>
      <c r="AD280" s="175"/>
      <c r="AE280" s="175"/>
      <c r="AF280" s="175"/>
      <c r="AG280" s="175"/>
      <c r="AH280" s="175"/>
      <c r="AI280" s="175"/>
      <c r="AJ280" s="175"/>
      <c r="AK280" s="175"/>
      <c r="AL280" s="175"/>
      <c r="AM280" s="175"/>
      <c r="AN280" s="175"/>
      <c r="AO280" s="175"/>
      <c r="AP280" s="175"/>
      <c r="AQ280" s="175"/>
      <c r="AR280" s="175"/>
      <c r="AS280" s="175"/>
      <c r="AT280" s="175"/>
      <c r="AU280" s="175"/>
      <c r="AV280" s="175"/>
      <c r="AW280" s="175"/>
      <c r="AX280" s="175"/>
      <c r="AY280" s="175"/>
      <c r="AZ280" s="175"/>
      <c r="BA280" s="175"/>
      <c r="BB280" s="175"/>
      <c r="BC280" s="175"/>
      <c r="BD280" s="175"/>
      <c r="BE280" s="175"/>
      <c r="BF280" s="175"/>
      <c r="BG280" s="175"/>
      <c r="BH280" s="175"/>
      <c r="BI280" s="175"/>
      <c r="BJ280" s="175"/>
      <c r="BK280" s="175"/>
      <c r="BL280" s="175"/>
      <c r="BM280" s="175"/>
      <c r="BN280" s="175"/>
      <c r="BO280" s="175"/>
      <c r="BP280" s="175"/>
      <c r="BQ280" s="175"/>
      <c r="BR280" s="175"/>
      <c r="BS280" s="175"/>
      <c r="BT280" s="175"/>
      <c r="BU280" s="175"/>
      <c r="BV280" s="175"/>
      <c r="CI280" s="93">
        <v>7</v>
      </c>
      <c r="CJ280" s="93" t="s">
        <v>101</v>
      </c>
      <c r="CK280" s="93" t="s">
        <v>602</v>
      </c>
      <c r="CL280" s="93" t="s">
        <v>623</v>
      </c>
      <c r="CM280" s="93">
        <v>369</v>
      </c>
    </row>
    <row r="281" spans="1:91" s="49" customFormat="1" ht="13.5">
      <c r="A281" s="173"/>
      <c r="B281" s="51"/>
      <c r="AA281" s="173"/>
      <c r="AB281" s="173"/>
      <c r="AC281" s="173"/>
      <c r="AD281" s="175"/>
      <c r="AE281" s="175"/>
      <c r="AF281" s="175"/>
      <c r="AG281" s="175"/>
      <c r="AH281" s="175"/>
      <c r="AI281" s="175"/>
      <c r="AJ281" s="175"/>
      <c r="AK281" s="175"/>
      <c r="AL281" s="175"/>
      <c r="AM281" s="175"/>
      <c r="AN281" s="175"/>
      <c r="AO281" s="175"/>
      <c r="AP281" s="175"/>
      <c r="AQ281" s="175"/>
      <c r="AR281" s="175"/>
      <c r="AS281" s="175"/>
      <c r="AT281" s="175"/>
      <c r="AU281" s="175"/>
      <c r="AV281" s="175"/>
      <c r="AW281" s="175"/>
      <c r="AX281" s="175"/>
      <c r="AY281" s="175"/>
      <c r="AZ281" s="175"/>
      <c r="BA281" s="175"/>
      <c r="BB281" s="175"/>
      <c r="BC281" s="175"/>
      <c r="BD281" s="175"/>
      <c r="BE281" s="175"/>
      <c r="BF281" s="175"/>
      <c r="BG281" s="175"/>
      <c r="BH281" s="175"/>
      <c r="BI281" s="175"/>
      <c r="BJ281" s="175"/>
      <c r="BK281" s="175"/>
      <c r="BL281" s="175"/>
      <c r="BM281" s="175"/>
      <c r="BN281" s="175"/>
      <c r="BO281" s="175"/>
      <c r="BP281" s="175"/>
      <c r="BQ281" s="175"/>
      <c r="BR281" s="175"/>
      <c r="BS281" s="175"/>
      <c r="BT281" s="175"/>
      <c r="BU281" s="175"/>
      <c r="BV281" s="175"/>
      <c r="CI281" s="93">
        <v>7</v>
      </c>
      <c r="CJ281" s="93" t="s">
        <v>101</v>
      </c>
      <c r="CK281" s="93" t="s">
        <v>602</v>
      </c>
      <c r="CL281" s="93" t="s">
        <v>624</v>
      </c>
      <c r="CM281" s="93">
        <v>370</v>
      </c>
    </row>
    <row r="282" spans="1:91" s="49" customFormat="1" ht="13.5">
      <c r="A282" s="173"/>
      <c r="B282" s="51"/>
      <c r="AA282" s="173"/>
      <c r="AB282" s="173"/>
      <c r="AC282" s="173"/>
      <c r="AD282" s="175"/>
      <c r="AE282" s="175"/>
      <c r="AF282" s="175"/>
      <c r="AG282" s="175"/>
      <c r="AH282" s="175"/>
      <c r="AI282" s="175"/>
      <c r="AJ282" s="175"/>
      <c r="AK282" s="175"/>
      <c r="AL282" s="175"/>
      <c r="AM282" s="175"/>
      <c r="AN282" s="175"/>
      <c r="AO282" s="175"/>
      <c r="AP282" s="175"/>
      <c r="AQ282" s="175"/>
      <c r="AR282" s="175"/>
      <c r="AS282" s="175"/>
      <c r="AT282" s="175"/>
      <c r="AU282" s="175"/>
      <c r="AV282" s="175"/>
      <c r="AW282" s="175"/>
      <c r="AX282" s="175"/>
      <c r="AY282" s="175"/>
      <c r="AZ282" s="175"/>
      <c r="BA282" s="175"/>
      <c r="BB282" s="175"/>
      <c r="BC282" s="175"/>
      <c r="BD282" s="175"/>
      <c r="BE282" s="175"/>
      <c r="BF282" s="175"/>
      <c r="BG282" s="175"/>
      <c r="BH282" s="175"/>
      <c r="BI282" s="175"/>
      <c r="BJ282" s="175"/>
      <c r="BK282" s="175"/>
      <c r="BL282" s="175"/>
      <c r="BM282" s="175"/>
      <c r="BN282" s="175"/>
      <c r="BO282" s="175"/>
      <c r="BP282" s="175"/>
      <c r="BQ282" s="175"/>
      <c r="BR282" s="175"/>
      <c r="BS282" s="175"/>
      <c r="BT282" s="175"/>
      <c r="BU282" s="175"/>
      <c r="BV282" s="175"/>
      <c r="CI282" s="93">
        <v>7</v>
      </c>
      <c r="CJ282" s="93" t="s">
        <v>101</v>
      </c>
      <c r="CK282" s="93" t="s">
        <v>602</v>
      </c>
      <c r="CL282" s="93" t="s">
        <v>625</v>
      </c>
      <c r="CM282" s="93">
        <v>371</v>
      </c>
    </row>
    <row r="283" spans="1:91" s="49" customFormat="1" ht="13.5">
      <c r="A283" s="173"/>
      <c r="B283" s="51"/>
      <c r="AA283" s="173"/>
      <c r="AB283" s="173"/>
      <c r="AC283" s="173"/>
      <c r="AD283" s="175"/>
      <c r="AE283" s="175"/>
      <c r="AF283" s="175"/>
      <c r="AG283" s="175"/>
      <c r="AH283" s="175"/>
      <c r="AI283" s="175"/>
      <c r="AJ283" s="175"/>
      <c r="AK283" s="175"/>
      <c r="AL283" s="175"/>
      <c r="AM283" s="175"/>
      <c r="AN283" s="175"/>
      <c r="AO283" s="175"/>
      <c r="AP283" s="175"/>
      <c r="AQ283" s="175"/>
      <c r="AR283" s="175"/>
      <c r="AS283" s="175"/>
      <c r="AT283" s="175"/>
      <c r="AU283" s="175"/>
      <c r="AV283" s="175"/>
      <c r="AW283" s="175"/>
      <c r="AX283" s="175"/>
      <c r="AY283" s="175"/>
      <c r="AZ283" s="175"/>
      <c r="BA283" s="175"/>
      <c r="BB283" s="175"/>
      <c r="BC283" s="175"/>
      <c r="BD283" s="175"/>
      <c r="BE283" s="175"/>
      <c r="BF283" s="175"/>
      <c r="BG283" s="175"/>
      <c r="BH283" s="175"/>
      <c r="BI283" s="175"/>
      <c r="BJ283" s="175"/>
      <c r="BK283" s="175"/>
      <c r="BL283" s="175"/>
      <c r="BM283" s="175"/>
      <c r="BN283" s="175"/>
      <c r="BO283" s="175"/>
      <c r="BP283" s="175"/>
      <c r="BQ283" s="175"/>
      <c r="BR283" s="175"/>
      <c r="BS283" s="175"/>
      <c r="BT283" s="175"/>
      <c r="BU283" s="175"/>
      <c r="BV283" s="175"/>
      <c r="CI283" s="93">
        <v>7</v>
      </c>
      <c r="CJ283" s="93" t="s">
        <v>101</v>
      </c>
      <c r="CK283" s="93" t="s">
        <v>602</v>
      </c>
      <c r="CL283" s="93" t="s">
        <v>626</v>
      </c>
      <c r="CM283" s="93">
        <v>372</v>
      </c>
    </row>
    <row r="284" spans="1:91" s="49" customFormat="1" ht="13.5">
      <c r="A284" s="173"/>
      <c r="B284" s="51"/>
      <c r="AA284" s="173"/>
      <c r="AB284" s="173"/>
      <c r="AC284" s="173"/>
      <c r="AD284" s="175"/>
      <c r="AE284" s="175"/>
      <c r="AF284" s="175"/>
      <c r="AG284" s="175"/>
      <c r="AH284" s="175"/>
      <c r="AI284" s="175"/>
      <c r="AJ284" s="175"/>
      <c r="AK284" s="175"/>
      <c r="AL284" s="175"/>
      <c r="AM284" s="175"/>
      <c r="AN284" s="175"/>
      <c r="AO284" s="175"/>
      <c r="AP284" s="175"/>
      <c r="AQ284" s="175"/>
      <c r="AR284" s="175"/>
      <c r="AS284" s="175"/>
      <c r="AT284" s="175"/>
      <c r="AU284" s="175"/>
      <c r="AV284" s="175"/>
      <c r="AW284" s="175"/>
      <c r="AX284" s="175"/>
      <c r="AY284" s="175"/>
      <c r="AZ284" s="175"/>
      <c r="BA284" s="175"/>
      <c r="BB284" s="175"/>
      <c r="BC284" s="175"/>
      <c r="BD284" s="175"/>
      <c r="BE284" s="175"/>
      <c r="BF284" s="175"/>
      <c r="BG284" s="175"/>
      <c r="BH284" s="175"/>
      <c r="BI284" s="175"/>
      <c r="BJ284" s="175"/>
      <c r="BK284" s="175"/>
      <c r="BL284" s="175"/>
      <c r="BM284" s="175"/>
      <c r="BN284" s="175"/>
      <c r="BO284" s="175"/>
      <c r="BP284" s="175"/>
      <c r="BQ284" s="175"/>
      <c r="BR284" s="175"/>
      <c r="BS284" s="175"/>
      <c r="BT284" s="175"/>
      <c r="BU284" s="175"/>
      <c r="BV284" s="175"/>
      <c r="CI284" s="93">
        <v>7</v>
      </c>
      <c r="CJ284" s="93" t="s">
        <v>101</v>
      </c>
      <c r="CK284" s="93" t="s">
        <v>602</v>
      </c>
      <c r="CL284" s="93" t="s">
        <v>627</v>
      </c>
      <c r="CM284" s="93">
        <v>373</v>
      </c>
    </row>
    <row r="285" spans="1:91" s="49" customFormat="1" ht="13.5">
      <c r="A285" s="173"/>
      <c r="B285" s="51"/>
      <c r="AA285" s="173"/>
      <c r="AB285" s="173"/>
      <c r="AC285" s="173"/>
      <c r="AD285" s="175"/>
      <c r="AE285" s="175"/>
      <c r="AF285" s="175"/>
      <c r="AG285" s="175"/>
      <c r="AH285" s="175"/>
      <c r="AI285" s="175"/>
      <c r="AJ285" s="175"/>
      <c r="AK285" s="175"/>
      <c r="AL285" s="175"/>
      <c r="AM285" s="175"/>
      <c r="AN285" s="175"/>
      <c r="AO285" s="175"/>
      <c r="AP285" s="175"/>
      <c r="AQ285" s="175"/>
      <c r="AR285" s="175"/>
      <c r="AS285" s="175"/>
      <c r="AT285" s="175"/>
      <c r="AU285" s="175"/>
      <c r="AV285" s="175"/>
      <c r="AW285" s="175"/>
      <c r="AX285" s="175"/>
      <c r="AY285" s="175"/>
      <c r="AZ285" s="175"/>
      <c r="BA285" s="175"/>
      <c r="BB285" s="175"/>
      <c r="BC285" s="175"/>
      <c r="BD285" s="175"/>
      <c r="BE285" s="175"/>
      <c r="BF285" s="175"/>
      <c r="BG285" s="175"/>
      <c r="BH285" s="175"/>
      <c r="BI285" s="175"/>
      <c r="BJ285" s="175"/>
      <c r="BK285" s="175"/>
      <c r="BL285" s="175"/>
      <c r="BM285" s="175"/>
      <c r="BN285" s="175"/>
      <c r="BO285" s="175"/>
      <c r="BP285" s="175"/>
      <c r="BQ285" s="175"/>
      <c r="BR285" s="175"/>
      <c r="BS285" s="175"/>
      <c r="BT285" s="175"/>
      <c r="BU285" s="175"/>
      <c r="BV285" s="175"/>
      <c r="CI285" s="93">
        <v>7</v>
      </c>
      <c r="CJ285" s="93" t="s">
        <v>101</v>
      </c>
      <c r="CK285" s="93" t="s">
        <v>602</v>
      </c>
      <c r="CL285" s="93" t="s">
        <v>628</v>
      </c>
      <c r="CM285" s="93">
        <v>374</v>
      </c>
    </row>
    <row r="286" spans="1:91" s="49" customFormat="1" ht="13.5">
      <c r="A286" s="173"/>
      <c r="B286" s="51"/>
      <c r="AA286" s="173"/>
      <c r="AB286" s="173"/>
      <c r="AC286" s="173"/>
      <c r="AD286" s="175"/>
      <c r="AE286" s="175"/>
      <c r="AF286" s="175"/>
      <c r="AG286" s="175"/>
      <c r="AH286" s="175"/>
      <c r="AI286" s="175"/>
      <c r="AJ286" s="175"/>
      <c r="AK286" s="175"/>
      <c r="AL286" s="175"/>
      <c r="AM286" s="175"/>
      <c r="AN286" s="175"/>
      <c r="AO286" s="175"/>
      <c r="AP286" s="175"/>
      <c r="AQ286" s="175"/>
      <c r="AR286" s="175"/>
      <c r="AS286" s="175"/>
      <c r="AT286" s="175"/>
      <c r="AU286" s="175"/>
      <c r="AV286" s="175"/>
      <c r="AW286" s="175"/>
      <c r="AX286" s="175"/>
      <c r="AY286" s="175"/>
      <c r="AZ286" s="175"/>
      <c r="BA286" s="175"/>
      <c r="BB286" s="175"/>
      <c r="BC286" s="175"/>
      <c r="BD286" s="175"/>
      <c r="BE286" s="175"/>
      <c r="BF286" s="175"/>
      <c r="BG286" s="175"/>
      <c r="BH286" s="175"/>
      <c r="BI286" s="175"/>
      <c r="BJ286" s="175"/>
      <c r="BK286" s="175"/>
      <c r="BL286" s="175"/>
      <c r="BM286" s="175"/>
      <c r="BN286" s="175"/>
      <c r="BO286" s="175"/>
      <c r="BP286" s="175"/>
      <c r="BQ286" s="175"/>
      <c r="BR286" s="175"/>
      <c r="BS286" s="175"/>
      <c r="BT286" s="175"/>
      <c r="BU286" s="175"/>
      <c r="BV286" s="175"/>
      <c r="CI286" s="93">
        <v>7</v>
      </c>
      <c r="CJ286" s="93" t="s">
        <v>101</v>
      </c>
      <c r="CK286" s="93" t="s">
        <v>602</v>
      </c>
      <c r="CL286" s="93" t="s">
        <v>1013</v>
      </c>
      <c r="CM286" s="93">
        <v>375</v>
      </c>
    </row>
    <row r="287" spans="1:91" s="49" customFormat="1" ht="13.5">
      <c r="A287" s="173"/>
      <c r="B287" s="51"/>
      <c r="AA287" s="173"/>
      <c r="AB287" s="173"/>
      <c r="AC287" s="173"/>
      <c r="AD287" s="175"/>
      <c r="AE287" s="175"/>
      <c r="AF287" s="175"/>
      <c r="AG287" s="175"/>
      <c r="AH287" s="175"/>
      <c r="AI287" s="175"/>
      <c r="AJ287" s="175"/>
      <c r="AK287" s="175"/>
      <c r="AL287" s="175"/>
      <c r="AM287" s="175"/>
      <c r="AN287" s="175"/>
      <c r="AO287" s="175"/>
      <c r="AP287" s="175"/>
      <c r="AQ287" s="175"/>
      <c r="AR287" s="175"/>
      <c r="AS287" s="175"/>
      <c r="AT287" s="175"/>
      <c r="AU287" s="175"/>
      <c r="AV287" s="175"/>
      <c r="AW287" s="175"/>
      <c r="AX287" s="175"/>
      <c r="AY287" s="175"/>
      <c r="AZ287" s="175"/>
      <c r="BA287" s="175"/>
      <c r="BB287" s="175"/>
      <c r="BC287" s="175"/>
      <c r="BD287" s="175"/>
      <c r="BE287" s="175"/>
      <c r="BF287" s="175"/>
      <c r="BG287" s="175"/>
      <c r="BH287" s="175"/>
      <c r="BI287" s="175"/>
      <c r="BJ287" s="175"/>
      <c r="BK287" s="175"/>
      <c r="BL287" s="175"/>
      <c r="BM287" s="175"/>
      <c r="BN287" s="175"/>
      <c r="BO287" s="175"/>
      <c r="BP287" s="175"/>
      <c r="BQ287" s="175"/>
      <c r="BR287" s="175"/>
      <c r="BS287" s="175"/>
      <c r="BT287" s="175"/>
      <c r="BU287" s="175"/>
      <c r="BV287" s="175"/>
      <c r="CI287" s="93"/>
      <c r="CJ287" s="93"/>
      <c r="CK287" s="93"/>
      <c r="CL287" s="93"/>
      <c r="CM287" s="93"/>
    </row>
    <row r="288" spans="1:91" s="49" customFormat="1" ht="13.5">
      <c r="A288" s="173"/>
      <c r="B288" s="51"/>
      <c r="AA288" s="173"/>
      <c r="AB288" s="173"/>
      <c r="AC288" s="173"/>
      <c r="AD288" s="175"/>
      <c r="AE288" s="175"/>
      <c r="AF288" s="175"/>
      <c r="AG288" s="175"/>
      <c r="AH288" s="175"/>
      <c r="AI288" s="175"/>
      <c r="AJ288" s="175"/>
      <c r="AK288" s="175"/>
      <c r="AL288" s="175"/>
      <c r="AM288" s="175"/>
      <c r="AN288" s="175"/>
      <c r="AO288" s="175"/>
      <c r="AP288" s="175"/>
      <c r="AQ288" s="175"/>
      <c r="AR288" s="175"/>
      <c r="AS288" s="175"/>
      <c r="AT288" s="175"/>
      <c r="AU288" s="175"/>
      <c r="AV288" s="175"/>
      <c r="AW288" s="175"/>
      <c r="AX288" s="175"/>
      <c r="AY288" s="175"/>
      <c r="AZ288" s="175"/>
      <c r="BA288" s="175"/>
      <c r="BB288" s="175"/>
      <c r="BC288" s="175"/>
      <c r="BD288" s="175"/>
      <c r="BE288" s="175"/>
      <c r="BF288" s="175"/>
      <c r="BG288" s="175"/>
      <c r="BH288" s="175"/>
      <c r="BI288" s="175"/>
      <c r="BJ288" s="175"/>
      <c r="BK288" s="175"/>
      <c r="BL288" s="175"/>
      <c r="BM288" s="175"/>
      <c r="BN288" s="175"/>
      <c r="BO288" s="175"/>
      <c r="BP288" s="175"/>
      <c r="BQ288" s="175"/>
      <c r="BR288" s="175"/>
      <c r="BS288" s="175"/>
      <c r="BT288" s="175"/>
      <c r="BU288" s="175"/>
      <c r="BV288" s="175"/>
      <c r="CI288" s="93">
        <v>8</v>
      </c>
      <c r="CJ288" s="93" t="s">
        <v>101</v>
      </c>
      <c r="CK288" s="93" t="s">
        <v>932</v>
      </c>
      <c r="CL288" s="93" t="s">
        <v>629</v>
      </c>
      <c r="CM288" s="93">
        <v>376</v>
      </c>
    </row>
    <row r="289" spans="1:91" s="49" customFormat="1" ht="13.5">
      <c r="A289" s="173"/>
      <c r="B289" s="51"/>
      <c r="AA289" s="173"/>
      <c r="AB289" s="173"/>
      <c r="AC289" s="173"/>
      <c r="AD289" s="175"/>
      <c r="AE289" s="175"/>
      <c r="AF289" s="175"/>
      <c r="AG289" s="175"/>
      <c r="AH289" s="175"/>
      <c r="AI289" s="175"/>
      <c r="AJ289" s="175"/>
      <c r="AK289" s="175"/>
      <c r="AL289" s="175"/>
      <c r="AM289" s="175"/>
      <c r="AN289" s="175"/>
      <c r="AO289" s="175"/>
      <c r="AP289" s="175"/>
      <c r="AQ289" s="175"/>
      <c r="AR289" s="175"/>
      <c r="AS289" s="175"/>
      <c r="AT289" s="175"/>
      <c r="AU289" s="175"/>
      <c r="AV289" s="175"/>
      <c r="AW289" s="175"/>
      <c r="AX289" s="175"/>
      <c r="AY289" s="175"/>
      <c r="AZ289" s="175"/>
      <c r="BA289" s="175"/>
      <c r="BB289" s="175"/>
      <c r="BC289" s="175"/>
      <c r="BD289" s="175"/>
      <c r="BE289" s="175"/>
      <c r="BF289" s="175"/>
      <c r="BG289" s="175"/>
      <c r="BH289" s="175"/>
      <c r="BI289" s="175"/>
      <c r="BJ289" s="175"/>
      <c r="BK289" s="175"/>
      <c r="BL289" s="175"/>
      <c r="BM289" s="175"/>
      <c r="BN289" s="175"/>
      <c r="BO289" s="175"/>
      <c r="BP289" s="175"/>
      <c r="BQ289" s="175"/>
      <c r="BR289" s="175"/>
      <c r="BS289" s="175"/>
      <c r="BT289" s="175"/>
      <c r="BU289" s="175"/>
      <c r="BV289" s="175"/>
      <c r="CI289" s="93">
        <v>8</v>
      </c>
      <c r="CJ289" s="93" t="s">
        <v>101</v>
      </c>
      <c r="CK289" s="93" t="s">
        <v>932</v>
      </c>
      <c r="CL289" s="93" t="s">
        <v>630</v>
      </c>
      <c r="CM289" s="93">
        <v>377</v>
      </c>
    </row>
    <row r="290" spans="1:91" s="49" customFormat="1" ht="13.5">
      <c r="A290" s="173"/>
      <c r="B290" s="51"/>
      <c r="AA290" s="173"/>
      <c r="AB290" s="173"/>
      <c r="AC290" s="173"/>
      <c r="AD290" s="175"/>
      <c r="AE290" s="175"/>
      <c r="AF290" s="175"/>
      <c r="AG290" s="175"/>
      <c r="AH290" s="175"/>
      <c r="AI290" s="175"/>
      <c r="AJ290" s="175"/>
      <c r="AK290" s="175"/>
      <c r="AL290" s="175"/>
      <c r="AM290" s="175"/>
      <c r="AN290" s="175"/>
      <c r="AO290" s="175"/>
      <c r="AP290" s="175"/>
      <c r="AQ290" s="175"/>
      <c r="AR290" s="175"/>
      <c r="AS290" s="175"/>
      <c r="AT290" s="175"/>
      <c r="AU290" s="175"/>
      <c r="AV290" s="175"/>
      <c r="AW290" s="175"/>
      <c r="AX290" s="175"/>
      <c r="AY290" s="175"/>
      <c r="AZ290" s="175"/>
      <c r="BA290" s="175"/>
      <c r="BB290" s="175"/>
      <c r="BC290" s="175"/>
      <c r="BD290" s="175"/>
      <c r="BE290" s="175"/>
      <c r="BF290" s="175"/>
      <c r="BG290" s="175"/>
      <c r="BH290" s="175"/>
      <c r="BI290" s="175"/>
      <c r="BJ290" s="175"/>
      <c r="BK290" s="175"/>
      <c r="BL290" s="175"/>
      <c r="BM290" s="175"/>
      <c r="BN290" s="175"/>
      <c r="BO290" s="175"/>
      <c r="BP290" s="175"/>
      <c r="BQ290" s="175"/>
      <c r="BR290" s="175"/>
      <c r="BS290" s="175"/>
      <c r="BT290" s="175"/>
      <c r="BU290" s="175"/>
      <c r="BV290" s="175"/>
      <c r="CI290" s="93">
        <v>8</v>
      </c>
      <c r="CJ290" s="93" t="s">
        <v>101</v>
      </c>
      <c r="CK290" s="93" t="s">
        <v>932</v>
      </c>
      <c r="CL290" s="93" t="s">
        <v>631</v>
      </c>
      <c r="CM290" s="93">
        <v>378</v>
      </c>
    </row>
    <row r="291" spans="1:91" s="49" customFormat="1" ht="13.5">
      <c r="A291" s="173"/>
      <c r="B291" s="51"/>
      <c r="AA291" s="173"/>
      <c r="AB291" s="173"/>
      <c r="AC291" s="173"/>
      <c r="AD291" s="175"/>
      <c r="AE291" s="175"/>
      <c r="AF291" s="175"/>
      <c r="AG291" s="175"/>
      <c r="AH291" s="175"/>
      <c r="AI291" s="175"/>
      <c r="AJ291" s="175"/>
      <c r="AK291" s="175"/>
      <c r="AL291" s="175"/>
      <c r="AM291" s="175"/>
      <c r="AN291" s="175"/>
      <c r="AO291" s="175"/>
      <c r="AP291" s="175"/>
      <c r="AQ291" s="175"/>
      <c r="AR291" s="175"/>
      <c r="AS291" s="175"/>
      <c r="AT291" s="175"/>
      <c r="AU291" s="175"/>
      <c r="AV291" s="175"/>
      <c r="AW291" s="175"/>
      <c r="AX291" s="175"/>
      <c r="AY291" s="175"/>
      <c r="AZ291" s="175"/>
      <c r="BA291" s="175"/>
      <c r="BB291" s="175"/>
      <c r="BC291" s="175"/>
      <c r="BD291" s="175"/>
      <c r="BE291" s="175"/>
      <c r="BF291" s="175"/>
      <c r="BG291" s="175"/>
      <c r="BH291" s="175"/>
      <c r="BI291" s="175"/>
      <c r="BJ291" s="175"/>
      <c r="BK291" s="175"/>
      <c r="BL291" s="175"/>
      <c r="BM291" s="175"/>
      <c r="BN291" s="175"/>
      <c r="BO291" s="175"/>
      <c r="BP291" s="175"/>
      <c r="BQ291" s="175"/>
      <c r="BR291" s="175"/>
      <c r="BS291" s="175"/>
      <c r="BT291" s="175"/>
      <c r="BU291" s="175"/>
      <c r="BV291" s="175"/>
      <c r="CI291" s="93">
        <v>8</v>
      </c>
      <c r="CJ291" s="93" t="s">
        <v>101</v>
      </c>
      <c r="CK291" s="93" t="s">
        <v>932</v>
      </c>
      <c r="CL291" s="93" t="s">
        <v>632</v>
      </c>
      <c r="CM291" s="93">
        <v>379</v>
      </c>
    </row>
    <row r="292" spans="1:91" s="49" customFormat="1" ht="13.5">
      <c r="A292" s="173"/>
      <c r="B292" s="51"/>
      <c r="AA292" s="173"/>
      <c r="AB292" s="173"/>
      <c r="AC292" s="173"/>
      <c r="AD292" s="175"/>
      <c r="AE292" s="175"/>
      <c r="AF292" s="175"/>
      <c r="AG292" s="175"/>
      <c r="AH292" s="175"/>
      <c r="AI292" s="175"/>
      <c r="AJ292" s="175"/>
      <c r="AK292" s="175"/>
      <c r="AL292" s="175"/>
      <c r="AM292" s="175"/>
      <c r="AN292" s="175"/>
      <c r="AO292" s="175"/>
      <c r="AP292" s="175"/>
      <c r="AQ292" s="175"/>
      <c r="AR292" s="175"/>
      <c r="AS292" s="175"/>
      <c r="AT292" s="175"/>
      <c r="AU292" s="175"/>
      <c r="AV292" s="175"/>
      <c r="AW292" s="175"/>
      <c r="AX292" s="175"/>
      <c r="AY292" s="175"/>
      <c r="AZ292" s="175"/>
      <c r="BA292" s="175"/>
      <c r="BB292" s="175"/>
      <c r="BC292" s="175"/>
      <c r="BD292" s="175"/>
      <c r="BE292" s="175"/>
      <c r="BF292" s="175"/>
      <c r="BG292" s="175"/>
      <c r="BH292" s="175"/>
      <c r="BI292" s="175"/>
      <c r="BJ292" s="175"/>
      <c r="BK292" s="175"/>
      <c r="BL292" s="175"/>
      <c r="BM292" s="175"/>
      <c r="BN292" s="175"/>
      <c r="BO292" s="175"/>
      <c r="BP292" s="175"/>
      <c r="BQ292" s="175"/>
      <c r="BR292" s="175"/>
      <c r="BS292" s="175"/>
      <c r="BT292" s="175"/>
      <c r="BU292" s="175"/>
      <c r="BV292" s="175"/>
      <c r="CI292" s="93">
        <v>8</v>
      </c>
      <c r="CJ292" s="93" t="s">
        <v>101</v>
      </c>
      <c r="CK292" s="93" t="s">
        <v>932</v>
      </c>
      <c r="CL292" s="93" t="s">
        <v>633</v>
      </c>
      <c r="CM292" s="93">
        <v>380</v>
      </c>
    </row>
    <row r="293" spans="1:91" s="49" customFormat="1" ht="13.5">
      <c r="A293" s="173"/>
      <c r="B293" s="51"/>
      <c r="AA293" s="173"/>
      <c r="AB293" s="173"/>
      <c r="AC293" s="173"/>
      <c r="AD293" s="175"/>
      <c r="AE293" s="175"/>
      <c r="AF293" s="175"/>
      <c r="AG293" s="175"/>
      <c r="AH293" s="175"/>
      <c r="AI293" s="175"/>
      <c r="AJ293" s="175"/>
      <c r="AK293" s="175"/>
      <c r="AL293" s="175"/>
      <c r="AM293" s="175"/>
      <c r="AN293" s="175"/>
      <c r="AO293" s="175"/>
      <c r="AP293" s="175"/>
      <c r="AQ293" s="175"/>
      <c r="AR293" s="175"/>
      <c r="AS293" s="175"/>
      <c r="AT293" s="175"/>
      <c r="AU293" s="175"/>
      <c r="AV293" s="175"/>
      <c r="AW293" s="175"/>
      <c r="AX293" s="175"/>
      <c r="AY293" s="175"/>
      <c r="AZ293" s="175"/>
      <c r="BA293" s="175"/>
      <c r="BB293" s="175"/>
      <c r="BC293" s="175"/>
      <c r="BD293" s="175"/>
      <c r="BE293" s="175"/>
      <c r="BF293" s="175"/>
      <c r="BG293" s="175"/>
      <c r="BH293" s="175"/>
      <c r="BI293" s="175"/>
      <c r="BJ293" s="175"/>
      <c r="BK293" s="175"/>
      <c r="BL293" s="175"/>
      <c r="BM293" s="175"/>
      <c r="BN293" s="175"/>
      <c r="BO293" s="175"/>
      <c r="BP293" s="175"/>
      <c r="BQ293" s="175"/>
      <c r="BR293" s="175"/>
      <c r="BS293" s="175"/>
      <c r="BT293" s="175"/>
      <c r="BU293" s="175"/>
      <c r="BV293" s="175"/>
      <c r="CI293" s="93">
        <v>8</v>
      </c>
      <c r="CJ293" s="93" t="s">
        <v>101</v>
      </c>
      <c r="CK293" s="93" t="s">
        <v>932</v>
      </c>
      <c r="CL293" s="93" t="s">
        <v>634</v>
      </c>
      <c r="CM293" s="93">
        <v>381</v>
      </c>
    </row>
    <row r="294" spans="1:91" s="49" customFormat="1" ht="13.5">
      <c r="A294" s="173"/>
      <c r="B294" s="51"/>
      <c r="AA294" s="173"/>
      <c r="AB294" s="173"/>
      <c r="AC294" s="173"/>
      <c r="AD294" s="175"/>
      <c r="AE294" s="175"/>
      <c r="AF294" s="175"/>
      <c r="AG294" s="175"/>
      <c r="AH294" s="175"/>
      <c r="AI294" s="175"/>
      <c r="AJ294" s="175"/>
      <c r="AK294" s="175"/>
      <c r="AL294" s="175"/>
      <c r="AM294" s="175"/>
      <c r="AN294" s="175"/>
      <c r="AO294" s="175"/>
      <c r="AP294" s="175"/>
      <c r="AQ294" s="175"/>
      <c r="AR294" s="175"/>
      <c r="AS294" s="175"/>
      <c r="AT294" s="175"/>
      <c r="AU294" s="175"/>
      <c r="AV294" s="175"/>
      <c r="AW294" s="175"/>
      <c r="AX294" s="175"/>
      <c r="AY294" s="175"/>
      <c r="AZ294" s="175"/>
      <c r="BA294" s="175"/>
      <c r="BB294" s="175"/>
      <c r="BC294" s="175"/>
      <c r="BD294" s="175"/>
      <c r="BE294" s="175"/>
      <c r="BF294" s="175"/>
      <c r="BG294" s="175"/>
      <c r="BH294" s="175"/>
      <c r="BI294" s="175"/>
      <c r="BJ294" s="175"/>
      <c r="BK294" s="175"/>
      <c r="BL294" s="175"/>
      <c r="BM294" s="175"/>
      <c r="BN294" s="175"/>
      <c r="BO294" s="175"/>
      <c r="BP294" s="175"/>
      <c r="BQ294" s="175"/>
      <c r="BR294" s="175"/>
      <c r="BS294" s="175"/>
      <c r="BT294" s="175"/>
      <c r="BU294" s="175"/>
      <c r="BV294" s="175"/>
      <c r="CI294" s="93">
        <v>8</v>
      </c>
      <c r="CJ294" s="93" t="s">
        <v>101</v>
      </c>
      <c r="CK294" s="93" t="s">
        <v>932</v>
      </c>
      <c r="CL294" s="93" t="s">
        <v>635</v>
      </c>
      <c r="CM294" s="93">
        <v>382</v>
      </c>
    </row>
    <row r="295" spans="1:91" s="49" customFormat="1" ht="13.5">
      <c r="A295" s="173"/>
      <c r="B295" s="51"/>
      <c r="AA295" s="173"/>
      <c r="AB295" s="173"/>
      <c r="AC295" s="173"/>
      <c r="AD295" s="175"/>
      <c r="AE295" s="175"/>
      <c r="AF295" s="175"/>
      <c r="AG295" s="175"/>
      <c r="AH295" s="175"/>
      <c r="AI295" s="175"/>
      <c r="AJ295" s="175"/>
      <c r="AK295" s="175"/>
      <c r="AL295" s="175"/>
      <c r="AM295" s="175"/>
      <c r="AN295" s="175"/>
      <c r="AO295" s="175"/>
      <c r="AP295" s="175"/>
      <c r="AQ295" s="175"/>
      <c r="AR295" s="175"/>
      <c r="AS295" s="175"/>
      <c r="AT295" s="175"/>
      <c r="AU295" s="175"/>
      <c r="AV295" s="175"/>
      <c r="AW295" s="175"/>
      <c r="AX295" s="175"/>
      <c r="AY295" s="175"/>
      <c r="AZ295" s="175"/>
      <c r="BA295" s="175"/>
      <c r="BB295" s="175"/>
      <c r="BC295" s="175"/>
      <c r="BD295" s="175"/>
      <c r="BE295" s="175"/>
      <c r="BF295" s="175"/>
      <c r="BG295" s="175"/>
      <c r="BH295" s="175"/>
      <c r="BI295" s="175"/>
      <c r="BJ295" s="175"/>
      <c r="BK295" s="175"/>
      <c r="BL295" s="175"/>
      <c r="BM295" s="175"/>
      <c r="BN295" s="175"/>
      <c r="BO295" s="175"/>
      <c r="BP295" s="175"/>
      <c r="BQ295" s="175"/>
      <c r="BR295" s="175"/>
      <c r="BS295" s="175"/>
      <c r="BT295" s="175"/>
      <c r="BU295" s="175"/>
      <c r="BV295" s="175"/>
      <c r="CI295" s="93">
        <v>8</v>
      </c>
      <c r="CJ295" s="93" t="s">
        <v>101</v>
      </c>
      <c r="CK295" s="93" t="s">
        <v>932</v>
      </c>
      <c r="CL295" s="93" t="s">
        <v>636</v>
      </c>
      <c r="CM295" s="93">
        <v>383</v>
      </c>
    </row>
    <row r="296" spans="1:91" s="49" customFormat="1" ht="13.5">
      <c r="A296" s="173"/>
      <c r="B296" s="51"/>
      <c r="AA296" s="173"/>
      <c r="AB296" s="173"/>
      <c r="AC296" s="173"/>
      <c r="AD296" s="175"/>
      <c r="AE296" s="175"/>
      <c r="AF296" s="175"/>
      <c r="AG296" s="175"/>
      <c r="AH296" s="175"/>
      <c r="AI296" s="175"/>
      <c r="AJ296" s="175"/>
      <c r="AK296" s="175"/>
      <c r="AL296" s="175"/>
      <c r="AM296" s="175"/>
      <c r="AN296" s="175"/>
      <c r="AO296" s="175"/>
      <c r="AP296" s="175"/>
      <c r="AQ296" s="175"/>
      <c r="AR296" s="175"/>
      <c r="AS296" s="175"/>
      <c r="AT296" s="175"/>
      <c r="AU296" s="175"/>
      <c r="AV296" s="175"/>
      <c r="AW296" s="175"/>
      <c r="AX296" s="175"/>
      <c r="AY296" s="175"/>
      <c r="AZ296" s="175"/>
      <c r="BA296" s="175"/>
      <c r="BB296" s="175"/>
      <c r="BC296" s="175"/>
      <c r="BD296" s="175"/>
      <c r="BE296" s="175"/>
      <c r="BF296" s="175"/>
      <c r="BG296" s="175"/>
      <c r="BH296" s="175"/>
      <c r="BI296" s="175"/>
      <c r="BJ296" s="175"/>
      <c r="BK296" s="175"/>
      <c r="BL296" s="175"/>
      <c r="BM296" s="175"/>
      <c r="BN296" s="175"/>
      <c r="BO296" s="175"/>
      <c r="BP296" s="175"/>
      <c r="BQ296" s="175"/>
      <c r="BR296" s="175"/>
      <c r="BS296" s="175"/>
      <c r="BT296" s="175"/>
      <c r="BU296" s="175"/>
      <c r="BV296" s="175"/>
      <c r="CI296" s="93">
        <v>8</v>
      </c>
      <c r="CJ296" s="93" t="s">
        <v>101</v>
      </c>
      <c r="CK296" s="93" t="s">
        <v>932</v>
      </c>
      <c r="CL296" s="93" t="s">
        <v>637</v>
      </c>
      <c r="CM296" s="93">
        <v>384</v>
      </c>
    </row>
    <row r="297" spans="1:91" s="49" customFormat="1" ht="13.5">
      <c r="A297" s="173"/>
      <c r="B297" s="51"/>
      <c r="AA297" s="173"/>
      <c r="AB297" s="173"/>
      <c r="AC297" s="173"/>
      <c r="AD297" s="175"/>
      <c r="AE297" s="175"/>
      <c r="AF297" s="175"/>
      <c r="AG297" s="175"/>
      <c r="AH297" s="175"/>
      <c r="AI297" s="175"/>
      <c r="AJ297" s="175"/>
      <c r="AK297" s="175"/>
      <c r="AL297" s="175"/>
      <c r="AM297" s="175"/>
      <c r="AN297" s="175"/>
      <c r="AO297" s="175"/>
      <c r="AP297" s="175"/>
      <c r="AQ297" s="175"/>
      <c r="AR297" s="175"/>
      <c r="AS297" s="175"/>
      <c r="AT297" s="175"/>
      <c r="AU297" s="175"/>
      <c r="AV297" s="175"/>
      <c r="AW297" s="175"/>
      <c r="AX297" s="175"/>
      <c r="AY297" s="175"/>
      <c r="AZ297" s="175"/>
      <c r="BA297" s="175"/>
      <c r="BB297" s="175"/>
      <c r="BC297" s="175"/>
      <c r="BD297" s="175"/>
      <c r="BE297" s="175"/>
      <c r="BF297" s="175"/>
      <c r="BG297" s="175"/>
      <c r="BH297" s="175"/>
      <c r="BI297" s="175"/>
      <c r="BJ297" s="175"/>
      <c r="BK297" s="175"/>
      <c r="BL297" s="175"/>
      <c r="BM297" s="175"/>
      <c r="BN297" s="175"/>
      <c r="BO297" s="175"/>
      <c r="BP297" s="175"/>
      <c r="BQ297" s="175"/>
      <c r="BR297" s="175"/>
      <c r="BS297" s="175"/>
      <c r="BT297" s="175"/>
      <c r="BU297" s="175"/>
      <c r="BV297" s="175"/>
      <c r="CI297" s="93">
        <v>8</v>
      </c>
      <c r="CJ297" s="93" t="s">
        <v>101</v>
      </c>
      <c r="CK297" s="93" t="s">
        <v>932</v>
      </c>
      <c r="CL297" s="93" t="s">
        <v>638</v>
      </c>
      <c r="CM297" s="93">
        <v>385</v>
      </c>
    </row>
    <row r="298" spans="1:91" s="49" customFormat="1" ht="13.5">
      <c r="A298" s="173"/>
      <c r="B298" s="51"/>
      <c r="AA298" s="173"/>
      <c r="AB298" s="173"/>
      <c r="AC298" s="173"/>
      <c r="AD298" s="175"/>
      <c r="AE298" s="175"/>
      <c r="AF298" s="175"/>
      <c r="AG298" s="175"/>
      <c r="AH298" s="175"/>
      <c r="AI298" s="175"/>
      <c r="AJ298" s="175"/>
      <c r="AK298" s="175"/>
      <c r="AL298" s="175"/>
      <c r="AM298" s="175"/>
      <c r="AN298" s="175"/>
      <c r="AO298" s="175"/>
      <c r="AP298" s="175"/>
      <c r="AQ298" s="175"/>
      <c r="AR298" s="175"/>
      <c r="AS298" s="175"/>
      <c r="AT298" s="175"/>
      <c r="AU298" s="175"/>
      <c r="AV298" s="175"/>
      <c r="AW298" s="175"/>
      <c r="AX298" s="175"/>
      <c r="AY298" s="175"/>
      <c r="AZ298" s="175"/>
      <c r="BA298" s="175"/>
      <c r="BB298" s="175"/>
      <c r="BC298" s="175"/>
      <c r="BD298" s="175"/>
      <c r="BE298" s="175"/>
      <c r="BF298" s="175"/>
      <c r="BG298" s="175"/>
      <c r="BH298" s="175"/>
      <c r="BI298" s="175"/>
      <c r="BJ298" s="175"/>
      <c r="BK298" s="175"/>
      <c r="BL298" s="175"/>
      <c r="BM298" s="175"/>
      <c r="BN298" s="175"/>
      <c r="BO298" s="175"/>
      <c r="BP298" s="175"/>
      <c r="BQ298" s="175"/>
      <c r="BR298" s="175"/>
      <c r="BS298" s="175"/>
      <c r="BT298" s="175"/>
      <c r="BU298" s="175"/>
      <c r="BV298" s="175"/>
      <c r="CI298" s="93">
        <v>8</v>
      </c>
      <c r="CJ298" s="93" t="s">
        <v>101</v>
      </c>
      <c r="CK298" s="93" t="s">
        <v>932</v>
      </c>
      <c r="CL298" s="93" t="s">
        <v>658</v>
      </c>
      <c r="CM298" s="93">
        <v>386</v>
      </c>
    </row>
    <row r="299" spans="1:91" s="49" customFormat="1" ht="13.5">
      <c r="A299" s="173"/>
      <c r="B299" s="51"/>
      <c r="AA299" s="173"/>
      <c r="AB299" s="173"/>
      <c r="AC299" s="173"/>
      <c r="AD299" s="175"/>
      <c r="AE299" s="175"/>
      <c r="AF299" s="175"/>
      <c r="AG299" s="175"/>
      <c r="AH299" s="175"/>
      <c r="AI299" s="175"/>
      <c r="AJ299" s="175"/>
      <c r="AK299" s="175"/>
      <c r="AL299" s="175"/>
      <c r="AM299" s="175"/>
      <c r="AN299" s="175"/>
      <c r="AO299" s="175"/>
      <c r="AP299" s="175"/>
      <c r="AQ299" s="175"/>
      <c r="AR299" s="175"/>
      <c r="AS299" s="175"/>
      <c r="AT299" s="175"/>
      <c r="AU299" s="175"/>
      <c r="AV299" s="175"/>
      <c r="AW299" s="175"/>
      <c r="AX299" s="175"/>
      <c r="AY299" s="175"/>
      <c r="AZ299" s="175"/>
      <c r="BA299" s="175"/>
      <c r="BB299" s="175"/>
      <c r="BC299" s="175"/>
      <c r="BD299" s="175"/>
      <c r="BE299" s="175"/>
      <c r="BF299" s="175"/>
      <c r="BG299" s="175"/>
      <c r="BH299" s="175"/>
      <c r="BI299" s="175"/>
      <c r="BJ299" s="175"/>
      <c r="BK299" s="175"/>
      <c r="BL299" s="175"/>
      <c r="BM299" s="175"/>
      <c r="BN299" s="175"/>
      <c r="BO299" s="175"/>
      <c r="BP299" s="175"/>
      <c r="BQ299" s="175"/>
      <c r="BR299" s="175"/>
      <c r="BS299" s="175"/>
      <c r="BT299" s="175"/>
      <c r="BU299" s="175"/>
      <c r="BV299" s="175"/>
      <c r="CI299" s="93">
        <v>8</v>
      </c>
      <c r="CJ299" s="93" t="s">
        <v>101</v>
      </c>
      <c r="CK299" s="93" t="s">
        <v>932</v>
      </c>
      <c r="CL299" s="93" t="s">
        <v>659</v>
      </c>
      <c r="CM299" s="93">
        <v>387</v>
      </c>
    </row>
    <row r="300" spans="1:91" s="49" customFormat="1" ht="13.5">
      <c r="A300" s="173"/>
      <c r="B300" s="51"/>
      <c r="AA300" s="173"/>
      <c r="AB300" s="173"/>
      <c r="AC300" s="173"/>
      <c r="AD300" s="175"/>
      <c r="AE300" s="175"/>
      <c r="AF300" s="175"/>
      <c r="AG300" s="175"/>
      <c r="AH300" s="175"/>
      <c r="AI300" s="175"/>
      <c r="AJ300" s="175"/>
      <c r="AK300" s="175"/>
      <c r="AL300" s="175"/>
      <c r="AM300" s="175"/>
      <c r="AN300" s="175"/>
      <c r="AO300" s="175"/>
      <c r="AP300" s="175"/>
      <c r="AQ300" s="175"/>
      <c r="AR300" s="175"/>
      <c r="AS300" s="175"/>
      <c r="AT300" s="175"/>
      <c r="AU300" s="175"/>
      <c r="AV300" s="175"/>
      <c r="AW300" s="175"/>
      <c r="AX300" s="175"/>
      <c r="AY300" s="175"/>
      <c r="AZ300" s="175"/>
      <c r="BA300" s="175"/>
      <c r="BB300" s="175"/>
      <c r="BC300" s="175"/>
      <c r="BD300" s="175"/>
      <c r="BE300" s="175"/>
      <c r="BF300" s="175"/>
      <c r="BG300" s="175"/>
      <c r="BH300" s="175"/>
      <c r="BI300" s="175"/>
      <c r="BJ300" s="175"/>
      <c r="BK300" s="175"/>
      <c r="BL300" s="175"/>
      <c r="BM300" s="175"/>
      <c r="BN300" s="175"/>
      <c r="BO300" s="175"/>
      <c r="BP300" s="175"/>
      <c r="BQ300" s="175"/>
      <c r="BR300" s="175"/>
      <c r="BS300" s="175"/>
      <c r="BT300" s="175"/>
      <c r="BU300" s="175"/>
      <c r="BV300" s="175"/>
      <c r="CI300" s="93">
        <v>8</v>
      </c>
      <c r="CJ300" s="93" t="s">
        <v>101</v>
      </c>
      <c r="CK300" s="93" t="s">
        <v>932</v>
      </c>
      <c r="CL300" s="93" t="s">
        <v>660</v>
      </c>
      <c r="CM300" s="93">
        <v>388</v>
      </c>
    </row>
    <row r="301" spans="1:91" s="49" customFormat="1" ht="13.5">
      <c r="A301" s="173"/>
      <c r="B301" s="51"/>
      <c r="AA301" s="173"/>
      <c r="AB301" s="173"/>
      <c r="AC301" s="173"/>
      <c r="AD301" s="175"/>
      <c r="AE301" s="175"/>
      <c r="AF301" s="175"/>
      <c r="AG301" s="175"/>
      <c r="AH301" s="175"/>
      <c r="AI301" s="175"/>
      <c r="AJ301" s="175"/>
      <c r="AK301" s="175"/>
      <c r="AL301" s="175"/>
      <c r="AM301" s="175"/>
      <c r="AN301" s="175"/>
      <c r="AO301" s="175"/>
      <c r="AP301" s="175"/>
      <c r="AQ301" s="175"/>
      <c r="AR301" s="175"/>
      <c r="AS301" s="175"/>
      <c r="AT301" s="175"/>
      <c r="AU301" s="175"/>
      <c r="AV301" s="175"/>
      <c r="AW301" s="175"/>
      <c r="AX301" s="175"/>
      <c r="AY301" s="175"/>
      <c r="AZ301" s="175"/>
      <c r="BA301" s="175"/>
      <c r="BB301" s="175"/>
      <c r="BC301" s="175"/>
      <c r="BD301" s="175"/>
      <c r="BE301" s="175"/>
      <c r="BF301" s="175"/>
      <c r="BG301" s="175"/>
      <c r="BH301" s="175"/>
      <c r="BI301" s="175"/>
      <c r="BJ301" s="175"/>
      <c r="BK301" s="175"/>
      <c r="BL301" s="175"/>
      <c r="BM301" s="175"/>
      <c r="BN301" s="175"/>
      <c r="BO301" s="175"/>
      <c r="BP301" s="175"/>
      <c r="BQ301" s="175"/>
      <c r="BR301" s="175"/>
      <c r="BS301" s="175"/>
      <c r="BT301" s="175"/>
      <c r="BU301" s="175"/>
      <c r="BV301" s="175"/>
      <c r="CI301" s="93">
        <v>8</v>
      </c>
      <c r="CJ301" s="93" t="s">
        <v>101</v>
      </c>
      <c r="CK301" s="93" t="s">
        <v>932</v>
      </c>
      <c r="CL301" s="93" t="s">
        <v>661</v>
      </c>
      <c r="CM301" s="93">
        <v>389</v>
      </c>
    </row>
    <row r="302" spans="1:91" s="49" customFormat="1" ht="13.5">
      <c r="A302" s="173"/>
      <c r="B302" s="51"/>
      <c r="AA302" s="173"/>
      <c r="AB302" s="173"/>
      <c r="AC302" s="173"/>
      <c r="AD302" s="175"/>
      <c r="AE302" s="175"/>
      <c r="AF302" s="175"/>
      <c r="AG302" s="175"/>
      <c r="AH302" s="175"/>
      <c r="AI302" s="175"/>
      <c r="AJ302" s="175"/>
      <c r="AK302" s="175"/>
      <c r="AL302" s="175"/>
      <c r="AM302" s="175"/>
      <c r="AN302" s="175"/>
      <c r="AO302" s="175"/>
      <c r="AP302" s="175"/>
      <c r="AQ302" s="175"/>
      <c r="AR302" s="175"/>
      <c r="AS302" s="175"/>
      <c r="AT302" s="175"/>
      <c r="AU302" s="175"/>
      <c r="AV302" s="175"/>
      <c r="AW302" s="175"/>
      <c r="AX302" s="175"/>
      <c r="AY302" s="175"/>
      <c r="AZ302" s="175"/>
      <c r="BA302" s="175"/>
      <c r="BB302" s="175"/>
      <c r="BC302" s="175"/>
      <c r="BD302" s="175"/>
      <c r="BE302" s="175"/>
      <c r="BF302" s="175"/>
      <c r="BG302" s="175"/>
      <c r="BH302" s="175"/>
      <c r="BI302" s="175"/>
      <c r="BJ302" s="175"/>
      <c r="BK302" s="175"/>
      <c r="BL302" s="175"/>
      <c r="BM302" s="175"/>
      <c r="BN302" s="175"/>
      <c r="BO302" s="175"/>
      <c r="BP302" s="175"/>
      <c r="BQ302" s="175"/>
      <c r="BR302" s="175"/>
      <c r="BS302" s="175"/>
      <c r="BT302" s="175"/>
      <c r="BU302" s="175"/>
      <c r="BV302" s="175"/>
      <c r="CI302" s="93">
        <v>8</v>
      </c>
      <c r="CJ302" s="93" t="s">
        <v>101</v>
      </c>
      <c r="CK302" s="93" t="s">
        <v>932</v>
      </c>
      <c r="CL302" s="93" t="s">
        <v>662</v>
      </c>
      <c r="CM302" s="93">
        <v>390</v>
      </c>
    </row>
    <row r="303" spans="1:91" s="49" customFormat="1" ht="13.5">
      <c r="A303" s="173"/>
      <c r="B303" s="51"/>
      <c r="AA303" s="173"/>
      <c r="AB303" s="173"/>
      <c r="AC303" s="173"/>
      <c r="AD303" s="175"/>
      <c r="AE303" s="175"/>
      <c r="AF303" s="175"/>
      <c r="AG303" s="175"/>
      <c r="AH303" s="175"/>
      <c r="AI303" s="175"/>
      <c r="AJ303" s="175"/>
      <c r="AK303" s="175"/>
      <c r="AL303" s="175"/>
      <c r="AM303" s="175"/>
      <c r="AN303" s="175"/>
      <c r="AO303" s="175"/>
      <c r="AP303" s="175"/>
      <c r="AQ303" s="175"/>
      <c r="AR303" s="175"/>
      <c r="AS303" s="175"/>
      <c r="AT303" s="175"/>
      <c r="AU303" s="175"/>
      <c r="AV303" s="175"/>
      <c r="AW303" s="175"/>
      <c r="AX303" s="175"/>
      <c r="AY303" s="175"/>
      <c r="AZ303" s="175"/>
      <c r="BA303" s="175"/>
      <c r="BB303" s="175"/>
      <c r="BC303" s="175"/>
      <c r="BD303" s="175"/>
      <c r="BE303" s="175"/>
      <c r="BF303" s="175"/>
      <c r="BG303" s="175"/>
      <c r="BH303" s="175"/>
      <c r="BI303" s="175"/>
      <c r="BJ303" s="175"/>
      <c r="BK303" s="175"/>
      <c r="BL303" s="175"/>
      <c r="BM303" s="175"/>
      <c r="BN303" s="175"/>
      <c r="BO303" s="175"/>
      <c r="BP303" s="175"/>
      <c r="BQ303" s="175"/>
      <c r="BR303" s="175"/>
      <c r="BS303" s="175"/>
      <c r="BT303" s="175"/>
      <c r="BU303" s="175"/>
      <c r="BV303" s="175"/>
      <c r="CI303" s="93">
        <v>8</v>
      </c>
      <c r="CJ303" s="93" t="s">
        <v>101</v>
      </c>
      <c r="CK303" s="93" t="s">
        <v>932</v>
      </c>
      <c r="CL303" s="93" t="s">
        <v>663</v>
      </c>
      <c r="CM303" s="93">
        <v>391</v>
      </c>
    </row>
    <row r="304" spans="1:91" s="49" customFormat="1" ht="13.5">
      <c r="A304" s="173"/>
      <c r="B304" s="51"/>
      <c r="AA304" s="173"/>
      <c r="AB304" s="173"/>
      <c r="AC304" s="173"/>
      <c r="AD304" s="175"/>
      <c r="AE304" s="175"/>
      <c r="AF304" s="175"/>
      <c r="AG304" s="175"/>
      <c r="AH304" s="175"/>
      <c r="AI304" s="175"/>
      <c r="AJ304" s="175"/>
      <c r="AK304" s="175"/>
      <c r="AL304" s="175"/>
      <c r="AM304" s="175"/>
      <c r="AN304" s="175"/>
      <c r="AO304" s="175"/>
      <c r="AP304" s="175"/>
      <c r="AQ304" s="175"/>
      <c r="AR304" s="175"/>
      <c r="AS304" s="175"/>
      <c r="AT304" s="175"/>
      <c r="AU304" s="175"/>
      <c r="AV304" s="175"/>
      <c r="AW304" s="175"/>
      <c r="AX304" s="175"/>
      <c r="AY304" s="175"/>
      <c r="AZ304" s="175"/>
      <c r="BA304" s="175"/>
      <c r="BB304" s="175"/>
      <c r="BC304" s="175"/>
      <c r="BD304" s="175"/>
      <c r="BE304" s="175"/>
      <c r="BF304" s="175"/>
      <c r="BG304" s="175"/>
      <c r="BH304" s="175"/>
      <c r="BI304" s="175"/>
      <c r="BJ304" s="175"/>
      <c r="BK304" s="175"/>
      <c r="BL304" s="175"/>
      <c r="BM304" s="175"/>
      <c r="BN304" s="175"/>
      <c r="BO304" s="175"/>
      <c r="BP304" s="175"/>
      <c r="BQ304" s="175"/>
      <c r="BR304" s="175"/>
      <c r="BS304" s="175"/>
      <c r="BT304" s="175"/>
      <c r="BU304" s="175"/>
      <c r="BV304" s="175"/>
      <c r="CI304" s="93">
        <v>8</v>
      </c>
      <c r="CJ304" s="93" t="s">
        <v>101</v>
      </c>
      <c r="CK304" s="93" t="s">
        <v>932</v>
      </c>
      <c r="CL304" s="93" t="s">
        <v>664</v>
      </c>
      <c r="CM304" s="93">
        <v>392</v>
      </c>
    </row>
    <row r="305" spans="1:91" s="49" customFormat="1" ht="13.5">
      <c r="A305" s="173"/>
      <c r="B305" s="51"/>
      <c r="AA305" s="173"/>
      <c r="AB305" s="173"/>
      <c r="AC305" s="173"/>
      <c r="AD305" s="175"/>
      <c r="AE305" s="175"/>
      <c r="AF305" s="175"/>
      <c r="AG305" s="175"/>
      <c r="AH305" s="175"/>
      <c r="AI305" s="175"/>
      <c r="AJ305" s="175"/>
      <c r="AK305" s="175"/>
      <c r="AL305" s="175"/>
      <c r="AM305" s="175"/>
      <c r="AN305" s="175"/>
      <c r="AO305" s="175"/>
      <c r="AP305" s="175"/>
      <c r="AQ305" s="175"/>
      <c r="AR305" s="175"/>
      <c r="AS305" s="175"/>
      <c r="AT305" s="175"/>
      <c r="AU305" s="175"/>
      <c r="AV305" s="175"/>
      <c r="AW305" s="175"/>
      <c r="AX305" s="175"/>
      <c r="AY305" s="175"/>
      <c r="AZ305" s="175"/>
      <c r="BA305" s="175"/>
      <c r="BB305" s="175"/>
      <c r="BC305" s="175"/>
      <c r="BD305" s="175"/>
      <c r="BE305" s="175"/>
      <c r="BF305" s="175"/>
      <c r="BG305" s="175"/>
      <c r="BH305" s="175"/>
      <c r="BI305" s="175"/>
      <c r="BJ305" s="175"/>
      <c r="BK305" s="175"/>
      <c r="BL305" s="175"/>
      <c r="BM305" s="175"/>
      <c r="BN305" s="175"/>
      <c r="BO305" s="175"/>
      <c r="BP305" s="175"/>
      <c r="BQ305" s="175"/>
      <c r="BR305" s="175"/>
      <c r="BS305" s="175"/>
      <c r="BT305" s="175"/>
      <c r="BU305" s="175"/>
      <c r="BV305" s="175"/>
      <c r="CI305" s="93">
        <v>8</v>
      </c>
      <c r="CJ305" s="93" t="s">
        <v>101</v>
      </c>
      <c r="CK305" s="93" t="s">
        <v>932</v>
      </c>
      <c r="CL305" s="93" t="s">
        <v>665</v>
      </c>
      <c r="CM305" s="93">
        <v>393</v>
      </c>
    </row>
    <row r="306" spans="1:91" s="49" customFormat="1" ht="13.5">
      <c r="A306" s="173"/>
      <c r="B306" s="51"/>
      <c r="AA306" s="173"/>
      <c r="AB306" s="173"/>
      <c r="AC306" s="173"/>
      <c r="AD306" s="175"/>
      <c r="AE306" s="175"/>
      <c r="AF306" s="175"/>
      <c r="AG306" s="175"/>
      <c r="AH306" s="175"/>
      <c r="AI306" s="175"/>
      <c r="AJ306" s="175"/>
      <c r="AK306" s="175"/>
      <c r="AL306" s="175"/>
      <c r="AM306" s="175"/>
      <c r="AN306" s="175"/>
      <c r="AO306" s="175"/>
      <c r="AP306" s="175"/>
      <c r="AQ306" s="175"/>
      <c r="AR306" s="175"/>
      <c r="AS306" s="175"/>
      <c r="AT306" s="175"/>
      <c r="AU306" s="175"/>
      <c r="AV306" s="175"/>
      <c r="AW306" s="175"/>
      <c r="AX306" s="175"/>
      <c r="AY306" s="175"/>
      <c r="AZ306" s="175"/>
      <c r="BA306" s="175"/>
      <c r="BB306" s="175"/>
      <c r="BC306" s="175"/>
      <c r="BD306" s="175"/>
      <c r="BE306" s="175"/>
      <c r="BF306" s="175"/>
      <c r="BG306" s="175"/>
      <c r="BH306" s="175"/>
      <c r="BI306" s="175"/>
      <c r="BJ306" s="175"/>
      <c r="BK306" s="175"/>
      <c r="BL306" s="175"/>
      <c r="BM306" s="175"/>
      <c r="BN306" s="175"/>
      <c r="BO306" s="175"/>
      <c r="BP306" s="175"/>
      <c r="BQ306" s="175"/>
      <c r="BR306" s="175"/>
      <c r="BS306" s="175"/>
      <c r="BT306" s="175"/>
      <c r="BU306" s="175"/>
      <c r="BV306" s="175"/>
      <c r="CI306" s="93">
        <v>8</v>
      </c>
      <c r="CJ306" s="93" t="s">
        <v>101</v>
      </c>
      <c r="CK306" s="93" t="s">
        <v>932</v>
      </c>
      <c r="CL306" s="93" t="s">
        <v>666</v>
      </c>
      <c r="CM306" s="93">
        <v>394</v>
      </c>
    </row>
    <row r="307" spans="1:91" s="49" customFormat="1" ht="13.5">
      <c r="A307" s="173"/>
      <c r="B307" s="51"/>
      <c r="AA307" s="173"/>
      <c r="AB307" s="173"/>
      <c r="AC307" s="173"/>
      <c r="AD307" s="175"/>
      <c r="AE307" s="175"/>
      <c r="AF307" s="175"/>
      <c r="AG307" s="175"/>
      <c r="AH307" s="175"/>
      <c r="AI307" s="175"/>
      <c r="AJ307" s="175"/>
      <c r="AK307" s="175"/>
      <c r="AL307" s="175"/>
      <c r="AM307" s="175"/>
      <c r="AN307" s="175"/>
      <c r="AO307" s="175"/>
      <c r="AP307" s="175"/>
      <c r="AQ307" s="175"/>
      <c r="AR307" s="175"/>
      <c r="AS307" s="175"/>
      <c r="AT307" s="175"/>
      <c r="AU307" s="175"/>
      <c r="AV307" s="175"/>
      <c r="AW307" s="175"/>
      <c r="AX307" s="175"/>
      <c r="AY307" s="175"/>
      <c r="AZ307" s="175"/>
      <c r="BA307" s="175"/>
      <c r="BB307" s="175"/>
      <c r="BC307" s="175"/>
      <c r="BD307" s="175"/>
      <c r="BE307" s="175"/>
      <c r="BF307" s="175"/>
      <c r="BG307" s="175"/>
      <c r="BH307" s="175"/>
      <c r="BI307" s="175"/>
      <c r="BJ307" s="175"/>
      <c r="BK307" s="175"/>
      <c r="BL307" s="175"/>
      <c r="BM307" s="175"/>
      <c r="BN307" s="175"/>
      <c r="BO307" s="175"/>
      <c r="BP307" s="175"/>
      <c r="BQ307" s="175"/>
      <c r="BR307" s="175"/>
      <c r="BS307" s="175"/>
      <c r="BT307" s="175"/>
      <c r="BU307" s="175"/>
      <c r="BV307" s="175"/>
      <c r="CI307" s="93">
        <v>8</v>
      </c>
      <c r="CJ307" s="93" t="s">
        <v>101</v>
      </c>
      <c r="CK307" s="93" t="s">
        <v>932</v>
      </c>
      <c r="CL307" s="93" t="s">
        <v>667</v>
      </c>
      <c r="CM307" s="93">
        <v>395</v>
      </c>
    </row>
    <row r="308" spans="1:91" s="49" customFormat="1" ht="13.5">
      <c r="A308" s="173"/>
      <c r="B308" s="51"/>
      <c r="AA308" s="173"/>
      <c r="AB308" s="173"/>
      <c r="AC308" s="173"/>
      <c r="AD308" s="175"/>
      <c r="AE308" s="175"/>
      <c r="AF308" s="175"/>
      <c r="AG308" s="175"/>
      <c r="AH308" s="175"/>
      <c r="AI308" s="175"/>
      <c r="AJ308" s="175"/>
      <c r="AK308" s="175"/>
      <c r="AL308" s="175"/>
      <c r="AM308" s="175"/>
      <c r="AN308" s="175"/>
      <c r="AO308" s="175"/>
      <c r="AP308" s="175"/>
      <c r="AQ308" s="175"/>
      <c r="AR308" s="175"/>
      <c r="AS308" s="175"/>
      <c r="AT308" s="175"/>
      <c r="AU308" s="175"/>
      <c r="AV308" s="175"/>
      <c r="AW308" s="175"/>
      <c r="AX308" s="175"/>
      <c r="AY308" s="175"/>
      <c r="AZ308" s="175"/>
      <c r="BA308" s="175"/>
      <c r="BB308" s="175"/>
      <c r="BC308" s="175"/>
      <c r="BD308" s="175"/>
      <c r="BE308" s="175"/>
      <c r="BF308" s="175"/>
      <c r="BG308" s="175"/>
      <c r="BH308" s="175"/>
      <c r="BI308" s="175"/>
      <c r="BJ308" s="175"/>
      <c r="BK308" s="175"/>
      <c r="BL308" s="175"/>
      <c r="BM308" s="175"/>
      <c r="BN308" s="175"/>
      <c r="BO308" s="175"/>
      <c r="BP308" s="175"/>
      <c r="BQ308" s="175"/>
      <c r="BR308" s="175"/>
      <c r="BS308" s="175"/>
      <c r="BT308" s="175"/>
      <c r="BU308" s="175"/>
      <c r="BV308" s="175"/>
      <c r="CI308" s="93">
        <v>8</v>
      </c>
      <c r="CJ308" s="93" t="s">
        <v>101</v>
      </c>
      <c r="CK308" s="93" t="s">
        <v>932</v>
      </c>
      <c r="CL308" s="93" t="s">
        <v>668</v>
      </c>
      <c r="CM308" s="93">
        <v>396</v>
      </c>
    </row>
    <row r="309" spans="1:91" s="49" customFormat="1" ht="13.5">
      <c r="A309" s="173"/>
      <c r="B309" s="51"/>
      <c r="AA309" s="173"/>
      <c r="AB309" s="173"/>
      <c r="AC309" s="173"/>
      <c r="AD309" s="175"/>
      <c r="AE309" s="175"/>
      <c r="AF309" s="175"/>
      <c r="AG309" s="175"/>
      <c r="AH309" s="175"/>
      <c r="AI309" s="175"/>
      <c r="AJ309" s="175"/>
      <c r="AK309" s="175"/>
      <c r="AL309" s="175"/>
      <c r="AM309" s="175"/>
      <c r="AN309" s="175"/>
      <c r="AO309" s="175"/>
      <c r="AP309" s="175"/>
      <c r="AQ309" s="175"/>
      <c r="AR309" s="175"/>
      <c r="AS309" s="175"/>
      <c r="AT309" s="175"/>
      <c r="AU309" s="175"/>
      <c r="AV309" s="175"/>
      <c r="AW309" s="175"/>
      <c r="AX309" s="175"/>
      <c r="AY309" s="175"/>
      <c r="AZ309" s="175"/>
      <c r="BA309" s="175"/>
      <c r="BB309" s="175"/>
      <c r="BC309" s="175"/>
      <c r="BD309" s="175"/>
      <c r="BE309" s="175"/>
      <c r="BF309" s="175"/>
      <c r="BG309" s="175"/>
      <c r="BH309" s="175"/>
      <c r="BI309" s="175"/>
      <c r="BJ309" s="175"/>
      <c r="BK309" s="175"/>
      <c r="BL309" s="175"/>
      <c r="BM309" s="175"/>
      <c r="BN309" s="175"/>
      <c r="BO309" s="175"/>
      <c r="BP309" s="175"/>
      <c r="BQ309" s="175"/>
      <c r="BR309" s="175"/>
      <c r="BS309" s="175"/>
      <c r="BT309" s="175"/>
      <c r="BU309" s="175"/>
      <c r="BV309" s="175"/>
      <c r="CI309" s="93">
        <v>8</v>
      </c>
      <c r="CJ309" s="93" t="s">
        <v>101</v>
      </c>
      <c r="CK309" s="93" t="s">
        <v>932</v>
      </c>
      <c r="CL309" s="93" t="s">
        <v>1013</v>
      </c>
      <c r="CM309" s="93">
        <v>397</v>
      </c>
    </row>
    <row r="310" spans="1:91" s="49" customFormat="1" ht="13.5">
      <c r="A310" s="173"/>
      <c r="B310" s="51"/>
      <c r="AA310" s="173"/>
      <c r="AB310" s="173"/>
      <c r="AC310" s="173"/>
      <c r="AD310" s="175"/>
      <c r="AE310" s="175"/>
      <c r="AF310" s="175"/>
      <c r="AG310" s="175"/>
      <c r="AH310" s="175"/>
      <c r="AI310" s="175"/>
      <c r="AJ310" s="175"/>
      <c r="AK310" s="175"/>
      <c r="AL310" s="175"/>
      <c r="AM310" s="175"/>
      <c r="AN310" s="175"/>
      <c r="AO310" s="175"/>
      <c r="AP310" s="175"/>
      <c r="AQ310" s="175"/>
      <c r="AR310" s="175"/>
      <c r="AS310" s="175"/>
      <c r="AT310" s="175"/>
      <c r="AU310" s="175"/>
      <c r="AV310" s="175"/>
      <c r="AW310" s="175"/>
      <c r="AX310" s="175"/>
      <c r="AY310" s="175"/>
      <c r="AZ310" s="175"/>
      <c r="BA310" s="175"/>
      <c r="BB310" s="175"/>
      <c r="BC310" s="175"/>
      <c r="BD310" s="175"/>
      <c r="BE310" s="175"/>
      <c r="BF310" s="175"/>
      <c r="BG310" s="175"/>
      <c r="BH310" s="175"/>
      <c r="BI310" s="175"/>
      <c r="BJ310" s="175"/>
      <c r="BK310" s="175"/>
      <c r="BL310" s="175"/>
      <c r="BM310" s="175"/>
      <c r="BN310" s="175"/>
      <c r="BO310" s="175"/>
      <c r="BP310" s="175"/>
      <c r="BQ310" s="175"/>
      <c r="BR310" s="175"/>
      <c r="BS310" s="175"/>
      <c r="BT310" s="175"/>
      <c r="BU310" s="175"/>
      <c r="BV310" s="175"/>
      <c r="CI310" s="93">
        <v>8</v>
      </c>
      <c r="CJ310" s="93" t="s">
        <v>101</v>
      </c>
      <c r="CK310" s="93" t="s">
        <v>932</v>
      </c>
      <c r="CL310" s="93" t="s">
        <v>1014</v>
      </c>
      <c r="CM310" s="93">
        <v>398</v>
      </c>
    </row>
    <row r="311" spans="1:91" s="49" customFormat="1" ht="13.5">
      <c r="A311" s="173"/>
      <c r="B311" s="51"/>
      <c r="AA311" s="173"/>
      <c r="AB311" s="173"/>
      <c r="AC311" s="173"/>
      <c r="AD311" s="175"/>
      <c r="AE311" s="175"/>
      <c r="AF311" s="175"/>
      <c r="AG311" s="175"/>
      <c r="AH311" s="175"/>
      <c r="AI311" s="175"/>
      <c r="AJ311" s="175"/>
      <c r="AK311" s="175"/>
      <c r="AL311" s="175"/>
      <c r="AM311" s="175"/>
      <c r="AN311" s="175"/>
      <c r="AO311" s="175"/>
      <c r="AP311" s="175"/>
      <c r="AQ311" s="175"/>
      <c r="AR311" s="175"/>
      <c r="AS311" s="175"/>
      <c r="AT311" s="175"/>
      <c r="AU311" s="175"/>
      <c r="AV311" s="175"/>
      <c r="AW311" s="175"/>
      <c r="AX311" s="175"/>
      <c r="AY311" s="175"/>
      <c r="AZ311" s="175"/>
      <c r="BA311" s="175"/>
      <c r="BB311" s="175"/>
      <c r="BC311" s="175"/>
      <c r="BD311" s="175"/>
      <c r="BE311" s="175"/>
      <c r="BF311" s="175"/>
      <c r="BG311" s="175"/>
      <c r="BH311" s="175"/>
      <c r="BI311" s="175"/>
      <c r="BJ311" s="175"/>
      <c r="BK311" s="175"/>
      <c r="BL311" s="175"/>
      <c r="BM311" s="175"/>
      <c r="BN311" s="175"/>
      <c r="BO311" s="175"/>
      <c r="BP311" s="175"/>
      <c r="BQ311" s="175"/>
      <c r="BR311" s="175"/>
      <c r="BS311" s="175"/>
      <c r="BT311" s="175"/>
      <c r="BU311" s="175"/>
      <c r="BV311" s="175"/>
      <c r="CI311" s="93"/>
      <c r="CJ311" s="93"/>
      <c r="CK311" s="93"/>
      <c r="CL311" s="93"/>
      <c r="CM311" s="93"/>
    </row>
    <row r="312" spans="1:91" s="49" customFormat="1" ht="13.5">
      <c r="A312" s="173"/>
      <c r="B312" s="51"/>
      <c r="AA312" s="173"/>
      <c r="AB312" s="173"/>
      <c r="AC312" s="173"/>
      <c r="AD312" s="175"/>
      <c r="AE312" s="175"/>
      <c r="AF312" s="175"/>
      <c r="AG312" s="175"/>
      <c r="AH312" s="175"/>
      <c r="AI312" s="175"/>
      <c r="AJ312" s="175"/>
      <c r="AK312" s="175"/>
      <c r="AL312" s="175"/>
      <c r="AM312" s="175"/>
      <c r="AN312" s="175"/>
      <c r="AO312" s="175"/>
      <c r="AP312" s="175"/>
      <c r="AQ312" s="175"/>
      <c r="AR312" s="175"/>
      <c r="AS312" s="175"/>
      <c r="AT312" s="175"/>
      <c r="AU312" s="175"/>
      <c r="AV312" s="175"/>
      <c r="AW312" s="175"/>
      <c r="AX312" s="175"/>
      <c r="AY312" s="175"/>
      <c r="AZ312" s="175"/>
      <c r="BA312" s="175"/>
      <c r="BB312" s="175"/>
      <c r="BC312" s="175"/>
      <c r="BD312" s="175"/>
      <c r="BE312" s="175"/>
      <c r="BF312" s="175"/>
      <c r="BG312" s="175"/>
      <c r="BH312" s="175"/>
      <c r="BI312" s="175"/>
      <c r="BJ312" s="175"/>
      <c r="BK312" s="175"/>
      <c r="BL312" s="175"/>
      <c r="BM312" s="175"/>
      <c r="BN312" s="175"/>
      <c r="BO312" s="175"/>
      <c r="BP312" s="175"/>
      <c r="BQ312" s="175"/>
      <c r="BR312" s="175"/>
      <c r="BS312" s="175"/>
      <c r="BT312" s="175"/>
      <c r="BU312" s="175"/>
      <c r="BV312" s="175"/>
      <c r="CI312" s="93">
        <v>9</v>
      </c>
      <c r="CJ312" s="93" t="s">
        <v>101</v>
      </c>
      <c r="CK312" s="93" t="s">
        <v>933</v>
      </c>
      <c r="CL312" s="93" t="s">
        <v>640</v>
      </c>
      <c r="CM312" s="93">
        <v>399</v>
      </c>
    </row>
    <row r="313" spans="1:91" s="49" customFormat="1" ht="13.5">
      <c r="A313" s="173"/>
      <c r="B313" s="51"/>
      <c r="AA313" s="173"/>
      <c r="AB313" s="173"/>
      <c r="AC313" s="173"/>
      <c r="AD313" s="175"/>
      <c r="AE313" s="175"/>
      <c r="AF313" s="175"/>
      <c r="AG313" s="175"/>
      <c r="AH313" s="175"/>
      <c r="AI313" s="175"/>
      <c r="AJ313" s="175"/>
      <c r="AK313" s="175"/>
      <c r="AL313" s="175"/>
      <c r="AM313" s="175"/>
      <c r="AN313" s="175"/>
      <c r="AO313" s="175"/>
      <c r="AP313" s="175"/>
      <c r="AQ313" s="175"/>
      <c r="AR313" s="175"/>
      <c r="AS313" s="175"/>
      <c r="AT313" s="175"/>
      <c r="AU313" s="175"/>
      <c r="AV313" s="175"/>
      <c r="AW313" s="175"/>
      <c r="AX313" s="175"/>
      <c r="AY313" s="175"/>
      <c r="AZ313" s="175"/>
      <c r="BA313" s="175"/>
      <c r="BB313" s="175"/>
      <c r="BC313" s="175"/>
      <c r="BD313" s="175"/>
      <c r="BE313" s="175"/>
      <c r="BF313" s="175"/>
      <c r="BG313" s="175"/>
      <c r="BH313" s="175"/>
      <c r="BI313" s="175"/>
      <c r="BJ313" s="175"/>
      <c r="BK313" s="175"/>
      <c r="BL313" s="175"/>
      <c r="BM313" s="175"/>
      <c r="BN313" s="175"/>
      <c r="BO313" s="175"/>
      <c r="BP313" s="175"/>
      <c r="BQ313" s="175"/>
      <c r="BR313" s="175"/>
      <c r="BS313" s="175"/>
      <c r="BT313" s="175"/>
      <c r="BU313" s="175"/>
      <c r="BV313" s="175"/>
      <c r="CI313" s="93">
        <v>9</v>
      </c>
      <c r="CJ313" s="93" t="s">
        <v>101</v>
      </c>
      <c r="CK313" s="93" t="s">
        <v>933</v>
      </c>
      <c r="CL313" s="93" t="s">
        <v>641</v>
      </c>
      <c r="CM313" s="93">
        <v>400</v>
      </c>
    </row>
    <row r="314" spans="1:91" s="49" customFormat="1" ht="13.5">
      <c r="A314" s="173"/>
      <c r="B314" s="51"/>
      <c r="AA314" s="173"/>
      <c r="AB314" s="173"/>
      <c r="AC314" s="173"/>
      <c r="AD314" s="175"/>
      <c r="AE314" s="175"/>
      <c r="AF314" s="175"/>
      <c r="AG314" s="175"/>
      <c r="AH314" s="175"/>
      <c r="AI314" s="175"/>
      <c r="AJ314" s="175"/>
      <c r="AK314" s="175"/>
      <c r="AL314" s="175"/>
      <c r="AM314" s="175"/>
      <c r="AN314" s="175"/>
      <c r="AO314" s="175"/>
      <c r="AP314" s="175"/>
      <c r="AQ314" s="175"/>
      <c r="AR314" s="175"/>
      <c r="AS314" s="175"/>
      <c r="AT314" s="175"/>
      <c r="AU314" s="175"/>
      <c r="AV314" s="175"/>
      <c r="AW314" s="175"/>
      <c r="AX314" s="175"/>
      <c r="AY314" s="175"/>
      <c r="AZ314" s="175"/>
      <c r="BA314" s="175"/>
      <c r="BB314" s="175"/>
      <c r="BC314" s="175"/>
      <c r="BD314" s="175"/>
      <c r="BE314" s="175"/>
      <c r="BF314" s="175"/>
      <c r="BG314" s="175"/>
      <c r="BH314" s="175"/>
      <c r="BI314" s="175"/>
      <c r="BJ314" s="175"/>
      <c r="BK314" s="175"/>
      <c r="BL314" s="175"/>
      <c r="BM314" s="175"/>
      <c r="BN314" s="175"/>
      <c r="BO314" s="175"/>
      <c r="BP314" s="175"/>
      <c r="BQ314" s="175"/>
      <c r="BR314" s="175"/>
      <c r="BS314" s="175"/>
      <c r="BT314" s="175"/>
      <c r="BU314" s="175"/>
      <c r="BV314" s="175"/>
      <c r="CI314" s="93">
        <v>9</v>
      </c>
      <c r="CJ314" s="93" t="s">
        <v>101</v>
      </c>
      <c r="CK314" s="93" t="s">
        <v>933</v>
      </c>
      <c r="CL314" s="93" t="s">
        <v>639</v>
      </c>
      <c r="CM314" s="93">
        <v>401</v>
      </c>
    </row>
    <row r="315" spans="1:91" s="49" customFormat="1" ht="13.5">
      <c r="A315" s="173"/>
      <c r="B315" s="51"/>
      <c r="AA315" s="173"/>
      <c r="AB315" s="173"/>
      <c r="AC315" s="173"/>
      <c r="AD315" s="175"/>
      <c r="AE315" s="175"/>
      <c r="AF315" s="175"/>
      <c r="AG315" s="175"/>
      <c r="AH315" s="175"/>
      <c r="AI315" s="175"/>
      <c r="AJ315" s="175"/>
      <c r="AK315" s="175"/>
      <c r="AL315" s="175"/>
      <c r="AM315" s="175"/>
      <c r="AN315" s="175"/>
      <c r="AO315" s="175"/>
      <c r="AP315" s="175"/>
      <c r="AQ315" s="175"/>
      <c r="AR315" s="175"/>
      <c r="AS315" s="175"/>
      <c r="AT315" s="175"/>
      <c r="AU315" s="175"/>
      <c r="AV315" s="175"/>
      <c r="AW315" s="175"/>
      <c r="AX315" s="175"/>
      <c r="AY315" s="175"/>
      <c r="AZ315" s="175"/>
      <c r="BA315" s="175"/>
      <c r="BB315" s="175"/>
      <c r="BC315" s="175"/>
      <c r="BD315" s="175"/>
      <c r="BE315" s="175"/>
      <c r="BF315" s="175"/>
      <c r="BG315" s="175"/>
      <c r="BH315" s="175"/>
      <c r="BI315" s="175"/>
      <c r="BJ315" s="175"/>
      <c r="BK315" s="175"/>
      <c r="BL315" s="175"/>
      <c r="BM315" s="175"/>
      <c r="BN315" s="175"/>
      <c r="BO315" s="175"/>
      <c r="BP315" s="175"/>
      <c r="BQ315" s="175"/>
      <c r="BR315" s="175"/>
      <c r="BS315" s="175"/>
      <c r="BT315" s="175"/>
      <c r="BU315" s="175"/>
      <c r="BV315" s="175"/>
      <c r="CI315" s="93">
        <v>9</v>
      </c>
      <c r="CJ315" s="93" t="s">
        <v>101</v>
      </c>
      <c r="CK315" s="93" t="s">
        <v>933</v>
      </c>
      <c r="CL315" s="93" t="s">
        <v>642</v>
      </c>
      <c r="CM315" s="93">
        <v>402</v>
      </c>
    </row>
    <row r="316" spans="1:91" s="49" customFormat="1" ht="13.5">
      <c r="A316" s="173"/>
      <c r="B316" s="51"/>
      <c r="AA316" s="173"/>
      <c r="AB316" s="173"/>
      <c r="AC316" s="173"/>
      <c r="AD316" s="175"/>
      <c r="AE316" s="175"/>
      <c r="AF316" s="175"/>
      <c r="AG316" s="175"/>
      <c r="AH316" s="175"/>
      <c r="AI316" s="175"/>
      <c r="AJ316" s="175"/>
      <c r="AK316" s="175"/>
      <c r="AL316" s="175"/>
      <c r="AM316" s="175"/>
      <c r="AN316" s="175"/>
      <c r="AO316" s="175"/>
      <c r="AP316" s="175"/>
      <c r="AQ316" s="175"/>
      <c r="AR316" s="175"/>
      <c r="AS316" s="175"/>
      <c r="AT316" s="175"/>
      <c r="AU316" s="175"/>
      <c r="AV316" s="175"/>
      <c r="AW316" s="175"/>
      <c r="AX316" s="175"/>
      <c r="AY316" s="175"/>
      <c r="AZ316" s="175"/>
      <c r="BA316" s="175"/>
      <c r="BB316" s="175"/>
      <c r="BC316" s="175"/>
      <c r="BD316" s="175"/>
      <c r="BE316" s="175"/>
      <c r="BF316" s="175"/>
      <c r="BG316" s="175"/>
      <c r="BH316" s="175"/>
      <c r="BI316" s="175"/>
      <c r="BJ316" s="175"/>
      <c r="BK316" s="175"/>
      <c r="BL316" s="175"/>
      <c r="BM316" s="175"/>
      <c r="BN316" s="175"/>
      <c r="BO316" s="175"/>
      <c r="BP316" s="175"/>
      <c r="BQ316" s="175"/>
      <c r="BR316" s="175"/>
      <c r="BS316" s="175"/>
      <c r="BT316" s="175"/>
      <c r="BU316" s="175"/>
      <c r="BV316" s="175"/>
      <c r="CI316" s="93">
        <v>9</v>
      </c>
      <c r="CJ316" s="93" t="s">
        <v>101</v>
      </c>
      <c r="CK316" s="93" t="s">
        <v>933</v>
      </c>
      <c r="CL316" s="93" t="s">
        <v>643</v>
      </c>
      <c r="CM316" s="93">
        <v>403</v>
      </c>
    </row>
    <row r="317" spans="1:91" s="49" customFormat="1" ht="13.5">
      <c r="A317" s="173"/>
      <c r="B317" s="51"/>
      <c r="AA317" s="173"/>
      <c r="AB317" s="173"/>
      <c r="AC317" s="173"/>
      <c r="AD317" s="175"/>
      <c r="AE317" s="175"/>
      <c r="AF317" s="175"/>
      <c r="AG317" s="175"/>
      <c r="AH317" s="175"/>
      <c r="AI317" s="175"/>
      <c r="AJ317" s="175"/>
      <c r="AK317" s="175"/>
      <c r="AL317" s="175"/>
      <c r="AM317" s="175"/>
      <c r="AN317" s="175"/>
      <c r="AO317" s="175"/>
      <c r="AP317" s="175"/>
      <c r="AQ317" s="175"/>
      <c r="AR317" s="175"/>
      <c r="AS317" s="175"/>
      <c r="AT317" s="175"/>
      <c r="AU317" s="175"/>
      <c r="AV317" s="175"/>
      <c r="AW317" s="175"/>
      <c r="AX317" s="175"/>
      <c r="AY317" s="175"/>
      <c r="AZ317" s="175"/>
      <c r="BA317" s="175"/>
      <c r="BB317" s="175"/>
      <c r="BC317" s="175"/>
      <c r="BD317" s="175"/>
      <c r="BE317" s="175"/>
      <c r="BF317" s="175"/>
      <c r="BG317" s="175"/>
      <c r="BH317" s="175"/>
      <c r="BI317" s="175"/>
      <c r="BJ317" s="175"/>
      <c r="BK317" s="175"/>
      <c r="BL317" s="175"/>
      <c r="BM317" s="175"/>
      <c r="BN317" s="175"/>
      <c r="BO317" s="175"/>
      <c r="BP317" s="175"/>
      <c r="BQ317" s="175"/>
      <c r="BR317" s="175"/>
      <c r="BS317" s="175"/>
      <c r="BT317" s="175"/>
      <c r="BU317" s="175"/>
      <c r="BV317" s="175"/>
      <c r="CI317" s="93">
        <v>9</v>
      </c>
      <c r="CJ317" s="93" t="s">
        <v>101</v>
      </c>
      <c r="CK317" s="93" t="s">
        <v>933</v>
      </c>
      <c r="CL317" s="93" t="s">
        <v>644</v>
      </c>
      <c r="CM317" s="93">
        <v>404</v>
      </c>
    </row>
    <row r="318" spans="1:91" s="49" customFormat="1" ht="13.5">
      <c r="A318" s="173"/>
      <c r="B318" s="51"/>
      <c r="AA318" s="173"/>
      <c r="AB318" s="173"/>
      <c r="AC318" s="173"/>
      <c r="AD318" s="175"/>
      <c r="AE318" s="175"/>
      <c r="AF318" s="175"/>
      <c r="AG318" s="175"/>
      <c r="AH318" s="175"/>
      <c r="AI318" s="175"/>
      <c r="AJ318" s="175"/>
      <c r="AK318" s="175"/>
      <c r="AL318" s="175"/>
      <c r="AM318" s="175"/>
      <c r="AN318" s="175"/>
      <c r="AO318" s="175"/>
      <c r="AP318" s="175"/>
      <c r="AQ318" s="175"/>
      <c r="AR318" s="175"/>
      <c r="AS318" s="175"/>
      <c r="AT318" s="175"/>
      <c r="AU318" s="175"/>
      <c r="AV318" s="175"/>
      <c r="AW318" s="175"/>
      <c r="AX318" s="175"/>
      <c r="AY318" s="175"/>
      <c r="AZ318" s="175"/>
      <c r="BA318" s="175"/>
      <c r="BB318" s="175"/>
      <c r="BC318" s="175"/>
      <c r="BD318" s="175"/>
      <c r="BE318" s="175"/>
      <c r="BF318" s="175"/>
      <c r="BG318" s="175"/>
      <c r="BH318" s="175"/>
      <c r="BI318" s="175"/>
      <c r="BJ318" s="175"/>
      <c r="BK318" s="175"/>
      <c r="BL318" s="175"/>
      <c r="BM318" s="175"/>
      <c r="BN318" s="175"/>
      <c r="BO318" s="175"/>
      <c r="BP318" s="175"/>
      <c r="BQ318" s="175"/>
      <c r="BR318" s="175"/>
      <c r="BS318" s="175"/>
      <c r="BT318" s="175"/>
      <c r="BU318" s="175"/>
      <c r="BV318" s="175"/>
      <c r="CI318" s="93">
        <v>9</v>
      </c>
      <c r="CJ318" s="93" t="s">
        <v>101</v>
      </c>
      <c r="CK318" s="93" t="s">
        <v>933</v>
      </c>
      <c r="CL318" s="93" t="s">
        <v>645</v>
      </c>
      <c r="CM318" s="93">
        <v>405</v>
      </c>
    </row>
    <row r="319" spans="1:91" s="49" customFormat="1" ht="13.5">
      <c r="A319" s="173"/>
      <c r="B319" s="51"/>
      <c r="AA319" s="173"/>
      <c r="AB319" s="173"/>
      <c r="AC319" s="173"/>
      <c r="AD319" s="175"/>
      <c r="AE319" s="175"/>
      <c r="AF319" s="175"/>
      <c r="AG319" s="175"/>
      <c r="AH319" s="175"/>
      <c r="AI319" s="175"/>
      <c r="AJ319" s="175"/>
      <c r="AK319" s="175"/>
      <c r="AL319" s="175"/>
      <c r="AM319" s="175"/>
      <c r="AN319" s="175"/>
      <c r="AO319" s="175"/>
      <c r="AP319" s="175"/>
      <c r="AQ319" s="175"/>
      <c r="AR319" s="175"/>
      <c r="AS319" s="175"/>
      <c r="AT319" s="175"/>
      <c r="AU319" s="175"/>
      <c r="AV319" s="175"/>
      <c r="AW319" s="175"/>
      <c r="AX319" s="175"/>
      <c r="AY319" s="175"/>
      <c r="AZ319" s="175"/>
      <c r="BA319" s="175"/>
      <c r="BB319" s="175"/>
      <c r="BC319" s="175"/>
      <c r="BD319" s="175"/>
      <c r="BE319" s="175"/>
      <c r="BF319" s="175"/>
      <c r="BG319" s="175"/>
      <c r="BH319" s="175"/>
      <c r="BI319" s="175"/>
      <c r="BJ319" s="175"/>
      <c r="BK319" s="175"/>
      <c r="BL319" s="175"/>
      <c r="BM319" s="175"/>
      <c r="BN319" s="175"/>
      <c r="BO319" s="175"/>
      <c r="BP319" s="175"/>
      <c r="BQ319" s="175"/>
      <c r="BR319" s="175"/>
      <c r="BS319" s="175"/>
      <c r="BT319" s="175"/>
      <c r="BU319" s="175"/>
      <c r="BV319" s="175"/>
      <c r="CI319" s="93">
        <v>9</v>
      </c>
      <c r="CJ319" s="93" t="s">
        <v>101</v>
      </c>
      <c r="CK319" s="93" t="s">
        <v>933</v>
      </c>
      <c r="CL319" s="93" t="s">
        <v>646</v>
      </c>
      <c r="CM319" s="93">
        <v>406</v>
      </c>
    </row>
    <row r="320" spans="1:91" s="49" customFormat="1" ht="13.5">
      <c r="A320" s="173"/>
      <c r="B320" s="51"/>
      <c r="AA320" s="173"/>
      <c r="AB320" s="173"/>
      <c r="AC320" s="173"/>
      <c r="AD320" s="175"/>
      <c r="AE320" s="175"/>
      <c r="AF320" s="175"/>
      <c r="AG320" s="175"/>
      <c r="AH320" s="175"/>
      <c r="AI320" s="175"/>
      <c r="AJ320" s="175"/>
      <c r="AK320" s="175"/>
      <c r="AL320" s="175"/>
      <c r="AM320" s="175"/>
      <c r="AN320" s="175"/>
      <c r="AO320" s="175"/>
      <c r="AP320" s="175"/>
      <c r="AQ320" s="175"/>
      <c r="AR320" s="175"/>
      <c r="AS320" s="175"/>
      <c r="AT320" s="175"/>
      <c r="AU320" s="175"/>
      <c r="AV320" s="175"/>
      <c r="AW320" s="175"/>
      <c r="AX320" s="175"/>
      <c r="AY320" s="175"/>
      <c r="AZ320" s="175"/>
      <c r="BA320" s="175"/>
      <c r="BB320" s="175"/>
      <c r="BC320" s="175"/>
      <c r="BD320" s="175"/>
      <c r="BE320" s="175"/>
      <c r="BF320" s="175"/>
      <c r="BG320" s="175"/>
      <c r="BH320" s="175"/>
      <c r="BI320" s="175"/>
      <c r="BJ320" s="175"/>
      <c r="BK320" s="175"/>
      <c r="BL320" s="175"/>
      <c r="BM320" s="175"/>
      <c r="BN320" s="175"/>
      <c r="BO320" s="175"/>
      <c r="BP320" s="175"/>
      <c r="BQ320" s="175"/>
      <c r="BR320" s="175"/>
      <c r="BS320" s="175"/>
      <c r="BT320" s="175"/>
      <c r="BU320" s="175"/>
      <c r="BV320" s="175"/>
      <c r="CI320" s="93">
        <v>9</v>
      </c>
      <c r="CJ320" s="93" t="s">
        <v>101</v>
      </c>
      <c r="CK320" s="93" t="s">
        <v>933</v>
      </c>
      <c r="CL320" s="93" t="s">
        <v>647</v>
      </c>
      <c r="CM320" s="93">
        <v>407</v>
      </c>
    </row>
    <row r="321" spans="1:91" s="49" customFormat="1" ht="13.5">
      <c r="A321" s="173"/>
      <c r="B321" s="51"/>
      <c r="AA321" s="173"/>
      <c r="AB321" s="173"/>
      <c r="AC321" s="173"/>
      <c r="AD321" s="175"/>
      <c r="AE321" s="175"/>
      <c r="AF321" s="175"/>
      <c r="AG321" s="175"/>
      <c r="AH321" s="175"/>
      <c r="AI321" s="175"/>
      <c r="AJ321" s="175"/>
      <c r="AK321" s="175"/>
      <c r="AL321" s="175"/>
      <c r="AM321" s="175"/>
      <c r="AN321" s="175"/>
      <c r="AO321" s="175"/>
      <c r="AP321" s="175"/>
      <c r="AQ321" s="175"/>
      <c r="AR321" s="175"/>
      <c r="AS321" s="175"/>
      <c r="AT321" s="175"/>
      <c r="AU321" s="175"/>
      <c r="AV321" s="175"/>
      <c r="AW321" s="175"/>
      <c r="AX321" s="175"/>
      <c r="AY321" s="175"/>
      <c r="AZ321" s="175"/>
      <c r="BA321" s="175"/>
      <c r="BB321" s="175"/>
      <c r="BC321" s="175"/>
      <c r="BD321" s="175"/>
      <c r="BE321" s="175"/>
      <c r="BF321" s="175"/>
      <c r="BG321" s="175"/>
      <c r="BH321" s="175"/>
      <c r="BI321" s="175"/>
      <c r="BJ321" s="175"/>
      <c r="BK321" s="175"/>
      <c r="BL321" s="175"/>
      <c r="BM321" s="175"/>
      <c r="BN321" s="175"/>
      <c r="BO321" s="175"/>
      <c r="BP321" s="175"/>
      <c r="BQ321" s="175"/>
      <c r="BR321" s="175"/>
      <c r="BS321" s="175"/>
      <c r="BT321" s="175"/>
      <c r="BU321" s="175"/>
      <c r="BV321" s="175"/>
      <c r="CI321" s="93">
        <v>9</v>
      </c>
      <c r="CJ321" s="93" t="s">
        <v>101</v>
      </c>
      <c r="CK321" s="93" t="s">
        <v>933</v>
      </c>
      <c r="CL321" s="93" t="s">
        <v>649</v>
      </c>
      <c r="CM321" s="93">
        <v>408</v>
      </c>
    </row>
    <row r="322" spans="1:91" s="49" customFormat="1" ht="13.5">
      <c r="A322" s="173"/>
      <c r="B322" s="51"/>
      <c r="AA322" s="173"/>
      <c r="AB322" s="173"/>
      <c r="AC322" s="173"/>
      <c r="AD322" s="175"/>
      <c r="AE322" s="175"/>
      <c r="AF322" s="175"/>
      <c r="AG322" s="175"/>
      <c r="AH322" s="175"/>
      <c r="AI322" s="175"/>
      <c r="AJ322" s="175"/>
      <c r="AK322" s="175"/>
      <c r="AL322" s="175"/>
      <c r="AM322" s="175"/>
      <c r="AN322" s="175"/>
      <c r="AO322" s="175"/>
      <c r="AP322" s="175"/>
      <c r="AQ322" s="175"/>
      <c r="AR322" s="175"/>
      <c r="AS322" s="175"/>
      <c r="AT322" s="175"/>
      <c r="AU322" s="175"/>
      <c r="AV322" s="175"/>
      <c r="AW322" s="175"/>
      <c r="AX322" s="175"/>
      <c r="AY322" s="175"/>
      <c r="AZ322" s="175"/>
      <c r="BA322" s="175"/>
      <c r="BB322" s="175"/>
      <c r="BC322" s="175"/>
      <c r="BD322" s="175"/>
      <c r="BE322" s="175"/>
      <c r="BF322" s="175"/>
      <c r="BG322" s="175"/>
      <c r="BH322" s="175"/>
      <c r="BI322" s="175"/>
      <c r="BJ322" s="175"/>
      <c r="BK322" s="175"/>
      <c r="BL322" s="175"/>
      <c r="BM322" s="175"/>
      <c r="BN322" s="175"/>
      <c r="BO322" s="175"/>
      <c r="BP322" s="175"/>
      <c r="BQ322" s="175"/>
      <c r="BR322" s="175"/>
      <c r="BS322" s="175"/>
      <c r="BT322" s="175"/>
      <c r="BU322" s="175"/>
      <c r="BV322" s="175"/>
      <c r="CI322" s="93">
        <v>9</v>
      </c>
      <c r="CJ322" s="93" t="s">
        <v>101</v>
      </c>
      <c r="CK322" s="93" t="s">
        <v>933</v>
      </c>
      <c r="CL322" s="93" t="s">
        <v>650</v>
      </c>
      <c r="CM322" s="93">
        <v>409</v>
      </c>
    </row>
    <row r="323" spans="1:91" s="49" customFormat="1" ht="13.5">
      <c r="A323" s="173"/>
      <c r="B323" s="51"/>
      <c r="AA323" s="173"/>
      <c r="AB323" s="173"/>
      <c r="AC323" s="173"/>
      <c r="AD323" s="175"/>
      <c r="AE323" s="175"/>
      <c r="AF323" s="175"/>
      <c r="AG323" s="175"/>
      <c r="AH323" s="175"/>
      <c r="AI323" s="175"/>
      <c r="AJ323" s="175"/>
      <c r="AK323" s="175"/>
      <c r="AL323" s="175"/>
      <c r="AM323" s="175"/>
      <c r="AN323" s="175"/>
      <c r="AO323" s="175"/>
      <c r="AP323" s="175"/>
      <c r="AQ323" s="175"/>
      <c r="AR323" s="175"/>
      <c r="AS323" s="175"/>
      <c r="AT323" s="175"/>
      <c r="AU323" s="175"/>
      <c r="AV323" s="175"/>
      <c r="AW323" s="175"/>
      <c r="AX323" s="175"/>
      <c r="AY323" s="175"/>
      <c r="AZ323" s="175"/>
      <c r="BA323" s="175"/>
      <c r="BB323" s="175"/>
      <c r="BC323" s="175"/>
      <c r="BD323" s="175"/>
      <c r="BE323" s="175"/>
      <c r="BF323" s="175"/>
      <c r="BG323" s="175"/>
      <c r="BH323" s="175"/>
      <c r="BI323" s="175"/>
      <c r="BJ323" s="175"/>
      <c r="BK323" s="175"/>
      <c r="BL323" s="175"/>
      <c r="BM323" s="175"/>
      <c r="BN323" s="175"/>
      <c r="BO323" s="175"/>
      <c r="BP323" s="175"/>
      <c r="BQ323" s="175"/>
      <c r="BR323" s="175"/>
      <c r="BS323" s="175"/>
      <c r="BT323" s="175"/>
      <c r="BU323" s="175"/>
      <c r="BV323" s="175"/>
      <c r="CI323" s="93">
        <v>9</v>
      </c>
      <c r="CJ323" s="93" t="s">
        <v>101</v>
      </c>
      <c r="CK323" s="93" t="s">
        <v>933</v>
      </c>
      <c r="CL323" s="93" t="s">
        <v>651</v>
      </c>
      <c r="CM323" s="93">
        <v>410</v>
      </c>
    </row>
    <row r="324" spans="1:91" s="49" customFormat="1" ht="13.5">
      <c r="A324" s="173"/>
      <c r="B324" s="51"/>
      <c r="AA324" s="173"/>
      <c r="AB324" s="173"/>
      <c r="AC324" s="173"/>
      <c r="AD324" s="175"/>
      <c r="AE324" s="175"/>
      <c r="AF324" s="175"/>
      <c r="AG324" s="175"/>
      <c r="AH324" s="175"/>
      <c r="AI324" s="175"/>
      <c r="AJ324" s="175"/>
      <c r="AK324" s="175"/>
      <c r="AL324" s="175"/>
      <c r="AM324" s="175"/>
      <c r="AN324" s="175"/>
      <c r="AO324" s="175"/>
      <c r="AP324" s="175"/>
      <c r="AQ324" s="175"/>
      <c r="AR324" s="175"/>
      <c r="AS324" s="175"/>
      <c r="AT324" s="175"/>
      <c r="AU324" s="175"/>
      <c r="AV324" s="175"/>
      <c r="AW324" s="175"/>
      <c r="AX324" s="175"/>
      <c r="AY324" s="175"/>
      <c r="AZ324" s="175"/>
      <c r="BA324" s="175"/>
      <c r="BB324" s="175"/>
      <c r="BC324" s="175"/>
      <c r="BD324" s="175"/>
      <c r="BE324" s="175"/>
      <c r="BF324" s="175"/>
      <c r="BG324" s="175"/>
      <c r="BH324" s="175"/>
      <c r="BI324" s="175"/>
      <c r="BJ324" s="175"/>
      <c r="BK324" s="175"/>
      <c r="BL324" s="175"/>
      <c r="BM324" s="175"/>
      <c r="BN324" s="175"/>
      <c r="BO324" s="175"/>
      <c r="BP324" s="175"/>
      <c r="BQ324" s="175"/>
      <c r="BR324" s="175"/>
      <c r="BS324" s="175"/>
      <c r="BT324" s="175"/>
      <c r="BU324" s="175"/>
      <c r="BV324" s="175"/>
      <c r="CI324" s="93">
        <v>9</v>
      </c>
      <c r="CJ324" s="93" t="s">
        <v>101</v>
      </c>
      <c r="CK324" s="93" t="s">
        <v>933</v>
      </c>
      <c r="CL324" s="93" t="s">
        <v>652</v>
      </c>
      <c r="CM324" s="93">
        <v>411</v>
      </c>
    </row>
    <row r="325" spans="1:91" s="49" customFormat="1" ht="13.5">
      <c r="A325" s="173"/>
      <c r="B325" s="51"/>
      <c r="AA325" s="173"/>
      <c r="AB325" s="173"/>
      <c r="AC325" s="173"/>
      <c r="AD325" s="175"/>
      <c r="AE325" s="175"/>
      <c r="AF325" s="175"/>
      <c r="AG325" s="175"/>
      <c r="AH325" s="175"/>
      <c r="AI325" s="175"/>
      <c r="AJ325" s="175"/>
      <c r="AK325" s="175"/>
      <c r="AL325" s="175"/>
      <c r="AM325" s="175"/>
      <c r="AN325" s="175"/>
      <c r="AO325" s="175"/>
      <c r="AP325" s="175"/>
      <c r="AQ325" s="175"/>
      <c r="AR325" s="175"/>
      <c r="AS325" s="175"/>
      <c r="AT325" s="175"/>
      <c r="AU325" s="175"/>
      <c r="AV325" s="175"/>
      <c r="AW325" s="175"/>
      <c r="AX325" s="175"/>
      <c r="AY325" s="175"/>
      <c r="AZ325" s="175"/>
      <c r="BA325" s="175"/>
      <c r="BB325" s="175"/>
      <c r="BC325" s="175"/>
      <c r="BD325" s="175"/>
      <c r="BE325" s="175"/>
      <c r="BF325" s="175"/>
      <c r="BG325" s="175"/>
      <c r="BH325" s="175"/>
      <c r="BI325" s="175"/>
      <c r="BJ325" s="175"/>
      <c r="BK325" s="175"/>
      <c r="BL325" s="175"/>
      <c r="BM325" s="175"/>
      <c r="BN325" s="175"/>
      <c r="BO325" s="175"/>
      <c r="BP325" s="175"/>
      <c r="BQ325" s="175"/>
      <c r="BR325" s="175"/>
      <c r="BS325" s="175"/>
      <c r="BT325" s="175"/>
      <c r="BU325" s="175"/>
      <c r="BV325" s="175"/>
      <c r="CI325" s="93">
        <v>9</v>
      </c>
      <c r="CJ325" s="93" t="s">
        <v>101</v>
      </c>
      <c r="CK325" s="93" t="s">
        <v>933</v>
      </c>
      <c r="CL325" s="93" t="s">
        <v>653</v>
      </c>
      <c r="CM325" s="93">
        <v>412</v>
      </c>
    </row>
    <row r="326" spans="1:91" s="49" customFormat="1" ht="13.5">
      <c r="A326" s="173"/>
      <c r="B326" s="51"/>
      <c r="AA326" s="173"/>
      <c r="AB326" s="173"/>
      <c r="AC326" s="173"/>
      <c r="AD326" s="175"/>
      <c r="AE326" s="175"/>
      <c r="AF326" s="175"/>
      <c r="AG326" s="175"/>
      <c r="AH326" s="175"/>
      <c r="AI326" s="175"/>
      <c r="AJ326" s="175"/>
      <c r="AK326" s="175"/>
      <c r="AL326" s="175"/>
      <c r="AM326" s="175"/>
      <c r="AN326" s="175"/>
      <c r="AO326" s="175"/>
      <c r="AP326" s="175"/>
      <c r="AQ326" s="175"/>
      <c r="AR326" s="175"/>
      <c r="AS326" s="175"/>
      <c r="AT326" s="175"/>
      <c r="AU326" s="175"/>
      <c r="AV326" s="175"/>
      <c r="AW326" s="175"/>
      <c r="AX326" s="175"/>
      <c r="AY326" s="175"/>
      <c r="AZ326" s="175"/>
      <c r="BA326" s="175"/>
      <c r="BB326" s="175"/>
      <c r="BC326" s="175"/>
      <c r="BD326" s="175"/>
      <c r="BE326" s="175"/>
      <c r="BF326" s="175"/>
      <c r="BG326" s="175"/>
      <c r="BH326" s="175"/>
      <c r="BI326" s="175"/>
      <c r="BJ326" s="175"/>
      <c r="BK326" s="175"/>
      <c r="BL326" s="175"/>
      <c r="BM326" s="175"/>
      <c r="BN326" s="175"/>
      <c r="BO326" s="175"/>
      <c r="BP326" s="175"/>
      <c r="BQ326" s="175"/>
      <c r="BR326" s="175"/>
      <c r="BS326" s="175"/>
      <c r="BT326" s="175"/>
      <c r="BU326" s="175"/>
      <c r="BV326" s="175"/>
      <c r="CI326" s="93">
        <v>9</v>
      </c>
      <c r="CJ326" s="93" t="s">
        <v>101</v>
      </c>
      <c r="CK326" s="93" t="s">
        <v>933</v>
      </c>
      <c r="CL326" s="93" t="s">
        <v>654</v>
      </c>
      <c r="CM326" s="93">
        <v>413</v>
      </c>
    </row>
    <row r="327" spans="1:91" s="49" customFormat="1" ht="13.5">
      <c r="A327" s="173"/>
      <c r="B327" s="51"/>
      <c r="AA327" s="173"/>
      <c r="AB327" s="173"/>
      <c r="AC327" s="173"/>
      <c r="AD327" s="175"/>
      <c r="AE327" s="175"/>
      <c r="AF327" s="175"/>
      <c r="AG327" s="175"/>
      <c r="AH327" s="175"/>
      <c r="AI327" s="175"/>
      <c r="AJ327" s="175"/>
      <c r="AK327" s="175"/>
      <c r="AL327" s="175"/>
      <c r="AM327" s="175"/>
      <c r="AN327" s="175"/>
      <c r="AO327" s="175"/>
      <c r="AP327" s="175"/>
      <c r="AQ327" s="175"/>
      <c r="AR327" s="175"/>
      <c r="AS327" s="175"/>
      <c r="AT327" s="175"/>
      <c r="AU327" s="175"/>
      <c r="AV327" s="175"/>
      <c r="AW327" s="175"/>
      <c r="AX327" s="175"/>
      <c r="AY327" s="175"/>
      <c r="AZ327" s="175"/>
      <c r="BA327" s="175"/>
      <c r="BB327" s="175"/>
      <c r="BC327" s="175"/>
      <c r="BD327" s="175"/>
      <c r="BE327" s="175"/>
      <c r="BF327" s="175"/>
      <c r="BG327" s="175"/>
      <c r="BH327" s="175"/>
      <c r="BI327" s="175"/>
      <c r="BJ327" s="175"/>
      <c r="BK327" s="175"/>
      <c r="BL327" s="175"/>
      <c r="BM327" s="175"/>
      <c r="BN327" s="175"/>
      <c r="BO327" s="175"/>
      <c r="BP327" s="175"/>
      <c r="BQ327" s="175"/>
      <c r="BR327" s="175"/>
      <c r="BS327" s="175"/>
      <c r="BT327" s="175"/>
      <c r="BU327" s="175"/>
      <c r="BV327" s="175"/>
      <c r="CI327" s="93">
        <v>9</v>
      </c>
      <c r="CJ327" s="93" t="s">
        <v>101</v>
      </c>
      <c r="CK327" s="93" t="s">
        <v>933</v>
      </c>
      <c r="CL327" s="93" t="s">
        <v>655</v>
      </c>
      <c r="CM327" s="93">
        <v>414</v>
      </c>
    </row>
    <row r="328" spans="1:91" s="49" customFormat="1" ht="13.5">
      <c r="A328" s="173"/>
      <c r="B328" s="51"/>
      <c r="AA328" s="173"/>
      <c r="AB328" s="173"/>
      <c r="AC328" s="173"/>
      <c r="AD328" s="175"/>
      <c r="AE328" s="175"/>
      <c r="AF328" s="175"/>
      <c r="AG328" s="175"/>
      <c r="AH328" s="175"/>
      <c r="AI328" s="175"/>
      <c r="AJ328" s="175"/>
      <c r="AK328" s="175"/>
      <c r="AL328" s="175"/>
      <c r="AM328" s="175"/>
      <c r="AN328" s="175"/>
      <c r="AO328" s="175"/>
      <c r="AP328" s="175"/>
      <c r="AQ328" s="175"/>
      <c r="AR328" s="175"/>
      <c r="AS328" s="175"/>
      <c r="AT328" s="175"/>
      <c r="AU328" s="175"/>
      <c r="AV328" s="175"/>
      <c r="AW328" s="175"/>
      <c r="AX328" s="175"/>
      <c r="AY328" s="175"/>
      <c r="AZ328" s="175"/>
      <c r="BA328" s="175"/>
      <c r="BB328" s="175"/>
      <c r="BC328" s="175"/>
      <c r="BD328" s="175"/>
      <c r="BE328" s="175"/>
      <c r="BF328" s="175"/>
      <c r="BG328" s="175"/>
      <c r="BH328" s="175"/>
      <c r="BI328" s="175"/>
      <c r="BJ328" s="175"/>
      <c r="BK328" s="175"/>
      <c r="BL328" s="175"/>
      <c r="BM328" s="175"/>
      <c r="BN328" s="175"/>
      <c r="BO328" s="175"/>
      <c r="BP328" s="175"/>
      <c r="BQ328" s="175"/>
      <c r="BR328" s="175"/>
      <c r="BS328" s="175"/>
      <c r="BT328" s="175"/>
      <c r="BU328" s="175"/>
      <c r="BV328" s="175"/>
      <c r="CI328" s="93">
        <v>9</v>
      </c>
      <c r="CJ328" s="93" t="s">
        <v>101</v>
      </c>
      <c r="CK328" s="93" t="s">
        <v>933</v>
      </c>
      <c r="CL328" s="93" t="s">
        <v>656</v>
      </c>
      <c r="CM328" s="93">
        <v>415</v>
      </c>
    </row>
    <row r="329" spans="1:91" s="49" customFormat="1" ht="13.5">
      <c r="A329" s="173"/>
      <c r="B329" s="51"/>
      <c r="AA329" s="173"/>
      <c r="AB329" s="173"/>
      <c r="AC329" s="173"/>
      <c r="AD329" s="175"/>
      <c r="AE329" s="175"/>
      <c r="AF329" s="175"/>
      <c r="AG329" s="175"/>
      <c r="AH329" s="175"/>
      <c r="AI329" s="175"/>
      <c r="AJ329" s="175"/>
      <c r="AK329" s="175"/>
      <c r="AL329" s="175"/>
      <c r="AM329" s="175"/>
      <c r="AN329" s="175"/>
      <c r="AO329" s="175"/>
      <c r="AP329" s="175"/>
      <c r="AQ329" s="175"/>
      <c r="AR329" s="175"/>
      <c r="AS329" s="175"/>
      <c r="AT329" s="175"/>
      <c r="AU329" s="175"/>
      <c r="AV329" s="175"/>
      <c r="AW329" s="175"/>
      <c r="AX329" s="175"/>
      <c r="AY329" s="175"/>
      <c r="AZ329" s="175"/>
      <c r="BA329" s="175"/>
      <c r="BB329" s="175"/>
      <c r="BC329" s="175"/>
      <c r="BD329" s="175"/>
      <c r="BE329" s="175"/>
      <c r="BF329" s="175"/>
      <c r="BG329" s="175"/>
      <c r="BH329" s="175"/>
      <c r="BI329" s="175"/>
      <c r="BJ329" s="175"/>
      <c r="BK329" s="175"/>
      <c r="BL329" s="175"/>
      <c r="BM329" s="175"/>
      <c r="BN329" s="175"/>
      <c r="BO329" s="175"/>
      <c r="BP329" s="175"/>
      <c r="BQ329" s="175"/>
      <c r="BR329" s="175"/>
      <c r="BS329" s="175"/>
      <c r="BT329" s="175"/>
      <c r="BU329" s="175"/>
      <c r="BV329" s="175"/>
      <c r="CI329" s="93">
        <v>9</v>
      </c>
      <c r="CJ329" s="93" t="s">
        <v>101</v>
      </c>
      <c r="CK329" s="93" t="s">
        <v>933</v>
      </c>
      <c r="CL329" s="93" t="s">
        <v>648</v>
      </c>
      <c r="CM329" s="93">
        <v>416</v>
      </c>
    </row>
    <row r="330" spans="1:91" s="49" customFormat="1" ht="13.5">
      <c r="A330" s="173"/>
      <c r="B330" s="51"/>
      <c r="AA330" s="173"/>
      <c r="AB330" s="173"/>
      <c r="AC330" s="173"/>
      <c r="AD330" s="175"/>
      <c r="AE330" s="175"/>
      <c r="AF330" s="175"/>
      <c r="AG330" s="175"/>
      <c r="AH330" s="175"/>
      <c r="AI330" s="175"/>
      <c r="AJ330" s="175"/>
      <c r="AK330" s="175"/>
      <c r="AL330" s="175"/>
      <c r="AM330" s="175"/>
      <c r="AN330" s="175"/>
      <c r="AO330" s="175"/>
      <c r="AP330" s="175"/>
      <c r="AQ330" s="175"/>
      <c r="AR330" s="175"/>
      <c r="AS330" s="175"/>
      <c r="AT330" s="175"/>
      <c r="AU330" s="175"/>
      <c r="AV330" s="175"/>
      <c r="AW330" s="175"/>
      <c r="AX330" s="175"/>
      <c r="AY330" s="175"/>
      <c r="AZ330" s="175"/>
      <c r="BA330" s="175"/>
      <c r="BB330" s="175"/>
      <c r="BC330" s="175"/>
      <c r="BD330" s="175"/>
      <c r="BE330" s="175"/>
      <c r="BF330" s="175"/>
      <c r="BG330" s="175"/>
      <c r="BH330" s="175"/>
      <c r="BI330" s="175"/>
      <c r="BJ330" s="175"/>
      <c r="BK330" s="175"/>
      <c r="BL330" s="175"/>
      <c r="BM330" s="175"/>
      <c r="BN330" s="175"/>
      <c r="BO330" s="175"/>
      <c r="BP330" s="175"/>
      <c r="BQ330" s="175"/>
      <c r="BR330" s="175"/>
      <c r="BS330" s="175"/>
      <c r="BT330" s="175"/>
      <c r="BU330" s="175"/>
      <c r="BV330" s="175"/>
      <c r="CI330" s="93">
        <v>9</v>
      </c>
      <c r="CJ330" s="93" t="s">
        <v>101</v>
      </c>
      <c r="CK330" s="93" t="s">
        <v>933</v>
      </c>
      <c r="CL330" s="93" t="s">
        <v>657</v>
      </c>
      <c r="CM330" s="93">
        <v>417</v>
      </c>
    </row>
    <row r="331" spans="1:91" s="49" customFormat="1" ht="13.5">
      <c r="A331" s="173"/>
      <c r="B331" s="51"/>
      <c r="AA331" s="173"/>
      <c r="AB331" s="173"/>
      <c r="AC331" s="173"/>
      <c r="AD331" s="175"/>
      <c r="AE331" s="175"/>
      <c r="AF331" s="175"/>
      <c r="AG331" s="175"/>
      <c r="AH331" s="175"/>
      <c r="AI331" s="175"/>
      <c r="AJ331" s="175"/>
      <c r="AK331" s="175"/>
      <c r="AL331" s="175"/>
      <c r="AM331" s="175"/>
      <c r="AN331" s="175"/>
      <c r="AO331" s="175"/>
      <c r="AP331" s="175"/>
      <c r="AQ331" s="175"/>
      <c r="AR331" s="175"/>
      <c r="AS331" s="175"/>
      <c r="AT331" s="175"/>
      <c r="AU331" s="175"/>
      <c r="AV331" s="175"/>
      <c r="AW331" s="175"/>
      <c r="AX331" s="175"/>
      <c r="AY331" s="175"/>
      <c r="AZ331" s="175"/>
      <c r="BA331" s="175"/>
      <c r="BB331" s="175"/>
      <c r="BC331" s="175"/>
      <c r="BD331" s="175"/>
      <c r="BE331" s="175"/>
      <c r="BF331" s="175"/>
      <c r="BG331" s="175"/>
      <c r="BH331" s="175"/>
      <c r="BI331" s="175"/>
      <c r="BJ331" s="175"/>
      <c r="BK331" s="175"/>
      <c r="BL331" s="175"/>
      <c r="BM331" s="175"/>
      <c r="BN331" s="175"/>
      <c r="BO331" s="175"/>
      <c r="BP331" s="175"/>
      <c r="BQ331" s="175"/>
      <c r="BR331" s="175"/>
      <c r="BS331" s="175"/>
      <c r="BT331" s="175"/>
      <c r="BU331" s="175"/>
      <c r="BV331" s="175"/>
      <c r="CI331" s="93">
        <v>9</v>
      </c>
      <c r="CJ331" s="93" t="s">
        <v>101</v>
      </c>
      <c r="CK331" s="93" t="s">
        <v>933</v>
      </c>
      <c r="CL331" s="93" t="s">
        <v>1013</v>
      </c>
      <c r="CM331" s="93">
        <v>418</v>
      </c>
    </row>
    <row r="332" spans="1:91" s="49" customFormat="1" ht="13.5">
      <c r="A332" s="173"/>
      <c r="B332" s="51"/>
      <c r="AA332" s="173"/>
      <c r="AB332" s="173"/>
      <c r="AC332" s="173"/>
      <c r="AD332" s="175"/>
      <c r="AE332" s="175"/>
      <c r="AF332" s="175"/>
      <c r="AG332" s="175"/>
      <c r="AH332" s="175"/>
      <c r="AI332" s="175"/>
      <c r="AJ332" s="175"/>
      <c r="AK332" s="175"/>
      <c r="AL332" s="175"/>
      <c r="AM332" s="175"/>
      <c r="AN332" s="175"/>
      <c r="AO332" s="175"/>
      <c r="AP332" s="175"/>
      <c r="AQ332" s="175"/>
      <c r="AR332" s="175"/>
      <c r="AS332" s="175"/>
      <c r="AT332" s="175"/>
      <c r="AU332" s="175"/>
      <c r="AV332" s="175"/>
      <c r="AW332" s="175"/>
      <c r="AX332" s="175"/>
      <c r="AY332" s="175"/>
      <c r="AZ332" s="175"/>
      <c r="BA332" s="175"/>
      <c r="BB332" s="175"/>
      <c r="BC332" s="175"/>
      <c r="BD332" s="175"/>
      <c r="BE332" s="175"/>
      <c r="BF332" s="175"/>
      <c r="BG332" s="175"/>
      <c r="BH332" s="175"/>
      <c r="BI332" s="175"/>
      <c r="BJ332" s="175"/>
      <c r="BK332" s="175"/>
      <c r="BL332" s="175"/>
      <c r="BM332" s="175"/>
      <c r="BN332" s="175"/>
      <c r="BO332" s="175"/>
      <c r="BP332" s="175"/>
      <c r="BQ332" s="175"/>
      <c r="BR332" s="175"/>
      <c r="BS332" s="175"/>
      <c r="BT332" s="175"/>
      <c r="BU332" s="175"/>
      <c r="BV332" s="175"/>
      <c r="CI332" s="93"/>
      <c r="CJ332" s="93"/>
      <c r="CK332" s="93"/>
      <c r="CL332" s="93"/>
      <c r="CM332" s="93"/>
    </row>
    <row r="333" spans="1:91" s="49" customFormat="1" ht="13.5">
      <c r="A333" s="173"/>
      <c r="B333" s="51"/>
      <c r="AA333" s="173"/>
      <c r="AB333" s="173"/>
      <c r="AC333" s="173"/>
      <c r="AD333" s="175"/>
      <c r="AE333" s="175"/>
      <c r="AF333" s="175"/>
      <c r="AG333" s="175"/>
      <c r="AH333" s="175"/>
      <c r="AI333" s="175"/>
      <c r="AJ333" s="175"/>
      <c r="AK333" s="175"/>
      <c r="AL333" s="175"/>
      <c r="AM333" s="175"/>
      <c r="AN333" s="175"/>
      <c r="AO333" s="175"/>
      <c r="AP333" s="175"/>
      <c r="AQ333" s="175"/>
      <c r="AR333" s="175"/>
      <c r="AS333" s="175"/>
      <c r="AT333" s="175"/>
      <c r="AU333" s="175"/>
      <c r="AV333" s="175"/>
      <c r="AW333" s="175"/>
      <c r="AX333" s="175"/>
      <c r="AY333" s="175"/>
      <c r="AZ333" s="175"/>
      <c r="BA333" s="175"/>
      <c r="BB333" s="175"/>
      <c r="BC333" s="175"/>
      <c r="BD333" s="175"/>
      <c r="BE333" s="175"/>
      <c r="BF333" s="175"/>
      <c r="BG333" s="175"/>
      <c r="BH333" s="175"/>
      <c r="BI333" s="175"/>
      <c r="BJ333" s="175"/>
      <c r="BK333" s="175"/>
      <c r="BL333" s="175"/>
      <c r="BM333" s="175"/>
      <c r="BN333" s="175"/>
      <c r="BO333" s="175"/>
      <c r="BP333" s="175"/>
      <c r="BQ333" s="175"/>
      <c r="BR333" s="175"/>
      <c r="BS333" s="175"/>
      <c r="BT333" s="175"/>
      <c r="BU333" s="175"/>
      <c r="BV333" s="175"/>
      <c r="CI333" s="93">
        <v>10</v>
      </c>
      <c r="CJ333" s="93" t="s">
        <v>85</v>
      </c>
      <c r="CK333" s="93" t="s">
        <v>1017</v>
      </c>
      <c r="CL333" s="93" t="s">
        <v>535</v>
      </c>
      <c r="CM333" s="93">
        <v>419</v>
      </c>
    </row>
    <row r="334" spans="1:91" s="49" customFormat="1" ht="13.5">
      <c r="A334" s="173"/>
      <c r="B334" s="51"/>
      <c r="AA334" s="173"/>
      <c r="AB334" s="173"/>
      <c r="AC334" s="173"/>
      <c r="AD334" s="175"/>
      <c r="AE334" s="175"/>
      <c r="AF334" s="175"/>
      <c r="AG334" s="175"/>
      <c r="AH334" s="175"/>
      <c r="AI334" s="175"/>
      <c r="AJ334" s="175"/>
      <c r="AK334" s="175"/>
      <c r="AL334" s="175"/>
      <c r="AM334" s="175"/>
      <c r="AN334" s="175"/>
      <c r="AO334" s="175"/>
      <c r="AP334" s="175"/>
      <c r="AQ334" s="175"/>
      <c r="AR334" s="175"/>
      <c r="AS334" s="175"/>
      <c r="AT334" s="175"/>
      <c r="AU334" s="175"/>
      <c r="AV334" s="175"/>
      <c r="AW334" s="175"/>
      <c r="AX334" s="175"/>
      <c r="AY334" s="175"/>
      <c r="AZ334" s="175"/>
      <c r="BA334" s="175"/>
      <c r="BB334" s="175"/>
      <c r="BC334" s="175"/>
      <c r="BD334" s="175"/>
      <c r="BE334" s="175"/>
      <c r="BF334" s="175"/>
      <c r="BG334" s="175"/>
      <c r="BH334" s="175"/>
      <c r="BI334" s="175"/>
      <c r="BJ334" s="175"/>
      <c r="BK334" s="175"/>
      <c r="BL334" s="175"/>
      <c r="BM334" s="175"/>
      <c r="BN334" s="175"/>
      <c r="BO334" s="175"/>
      <c r="BP334" s="175"/>
      <c r="BQ334" s="175"/>
      <c r="BR334" s="175"/>
      <c r="BS334" s="175"/>
      <c r="BT334" s="175"/>
      <c r="BU334" s="175"/>
      <c r="BV334" s="175"/>
      <c r="CI334" s="93">
        <v>10</v>
      </c>
      <c r="CJ334" s="93" t="s">
        <v>85</v>
      </c>
      <c r="CK334" s="93" t="s">
        <v>1017</v>
      </c>
      <c r="CL334" s="93" t="s">
        <v>536</v>
      </c>
      <c r="CM334" s="93">
        <v>420</v>
      </c>
    </row>
    <row r="335" spans="1:91" s="49" customFormat="1" ht="13.5">
      <c r="A335" s="173"/>
      <c r="B335" s="51"/>
      <c r="AA335" s="173"/>
      <c r="AB335" s="173"/>
      <c r="AC335" s="173"/>
      <c r="AD335" s="175"/>
      <c r="AE335" s="175"/>
      <c r="AF335" s="175"/>
      <c r="AG335" s="175"/>
      <c r="AH335" s="175"/>
      <c r="AI335" s="175"/>
      <c r="AJ335" s="175"/>
      <c r="AK335" s="175"/>
      <c r="AL335" s="175"/>
      <c r="AM335" s="175"/>
      <c r="AN335" s="175"/>
      <c r="AO335" s="175"/>
      <c r="AP335" s="175"/>
      <c r="AQ335" s="175"/>
      <c r="AR335" s="175"/>
      <c r="AS335" s="175"/>
      <c r="AT335" s="175"/>
      <c r="AU335" s="175"/>
      <c r="AV335" s="175"/>
      <c r="AW335" s="175"/>
      <c r="AX335" s="175"/>
      <c r="AY335" s="175"/>
      <c r="AZ335" s="175"/>
      <c r="BA335" s="175"/>
      <c r="BB335" s="175"/>
      <c r="BC335" s="175"/>
      <c r="BD335" s="175"/>
      <c r="BE335" s="175"/>
      <c r="BF335" s="175"/>
      <c r="BG335" s="175"/>
      <c r="BH335" s="175"/>
      <c r="BI335" s="175"/>
      <c r="BJ335" s="175"/>
      <c r="BK335" s="175"/>
      <c r="BL335" s="175"/>
      <c r="BM335" s="175"/>
      <c r="BN335" s="175"/>
      <c r="BO335" s="175"/>
      <c r="BP335" s="175"/>
      <c r="BQ335" s="175"/>
      <c r="BR335" s="175"/>
      <c r="BS335" s="175"/>
      <c r="BT335" s="175"/>
      <c r="BU335" s="175"/>
      <c r="BV335" s="175"/>
      <c r="CI335" s="93">
        <v>10</v>
      </c>
      <c r="CJ335" s="93" t="s">
        <v>85</v>
      </c>
      <c r="CK335" s="93" t="s">
        <v>1017</v>
      </c>
      <c r="CL335" s="93" t="s">
        <v>537</v>
      </c>
      <c r="CM335" s="93">
        <v>421</v>
      </c>
    </row>
    <row r="336" spans="1:91" s="49" customFormat="1" ht="13.5">
      <c r="A336" s="173"/>
      <c r="B336" s="51"/>
      <c r="AA336" s="173"/>
      <c r="AB336" s="173"/>
      <c r="AC336" s="173"/>
      <c r="AD336" s="175"/>
      <c r="AE336" s="175"/>
      <c r="AF336" s="175"/>
      <c r="AG336" s="175"/>
      <c r="AH336" s="175"/>
      <c r="AI336" s="175"/>
      <c r="AJ336" s="175"/>
      <c r="AK336" s="175"/>
      <c r="AL336" s="175"/>
      <c r="AM336" s="175"/>
      <c r="AN336" s="175"/>
      <c r="AO336" s="175"/>
      <c r="AP336" s="175"/>
      <c r="AQ336" s="175"/>
      <c r="AR336" s="175"/>
      <c r="AS336" s="175"/>
      <c r="AT336" s="175"/>
      <c r="AU336" s="175"/>
      <c r="AV336" s="175"/>
      <c r="AW336" s="175"/>
      <c r="AX336" s="175"/>
      <c r="AY336" s="175"/>
      <c r="AZ336" s="175"/>
      <c r="BA336" s="175"/>
      <c r="BB336" s="175"/>
      <c r="BC336" s="175"/>
      <c r="BD336" s="175"/>
      <c r="BE336" s="175"/>
      <c r="BF336" s="175"/>
      <c r="BG336" s="175"/>
      <c r="BH336" s="175"/>
      <c r="BI336" s="175"/>
      <c r="BJ336" s="175"/>
      <c r="BK336" s="175"/>
      <c r="BL336" s="175"/>
      <c r="BM336" s="175"/>
      <c r="BN336" s="175"/>
      <c r="BO336" s="175"/>
      <c r="BP336" s="175"/>
      <c r="BQ336" s="175"/>
      <c r="BR336" s="175"/>
      <c r="BS336" s="175"/>
      <c r="BT336" s="175"/>
      <c r="BU336" s="175"/>
      <c r="BV336" s="175"/>
      <c r="CI336" s="93">
        <v>10</v>
      </c>
      <c r="CJ336" s="93" t="s">
        <v>85</v>
      </c>
      <c r="CK336" s="93" t="s">
        <v>1017</v>
      </c>
      <c r="CL336" s="93" t="s">
        <v>538</v>
      </c>
      <c r="CM336" s="93">
        <v>422</v>
      </c>
    </row>
    <row r="337" spans="1:91" s="49" customFormat="1" ht="13.5">
      <c r="A337" s="173"/>
      <c r="B337" s="51"/>
      <c r="AA337" s="173"/>
      <c r="AB337" s="173"/>
      <c r="AC337" s="173"/>
      <c r="AD337" s="175"/>
      <c r="AE337" s="175"/>
      <c r="AF337" s="175"/>
      <c r="AG337" s="175"/>
      <c r="AH337" s="175"/>
      <c r="AI337" s="175"/>
      <c r="AJ337" s="175"/>
      <c r="AK337" s="175"/>
      <c r="AL337" s="175"/>
      <c r="AM337" s="175"/>
      <c r="AN337" s="175"/>
      <c r="AO337" s="175"/>
      <c r="AP337" s="175"/>
      <c r="AQ337" s="175"/>
      <c r="AR337" s="175"/>
      <c r="AS337" s="175"/>
      <c r="AT337" s="175"/>
      <c r="AU337" s="175"/>
      <c r="AV337" s="175"/>
      <c r="AW337" s="175"/>
      <c r="AX337" s="175"/>
      <c r="AY337" s="175"/>
      <c r="AZ337" s="175"/>
      <c r="BA337" s="175"/>
      <c r="BB337" s="175"/>
      <c r="BC337" s="175"/>
      <c r="BD337" s="175"/>
      <c r="BE337" s="175"/>
      <c r="BF337" s="175"/>
      <c r="BG337" s="175"/>
      <c r="BH337" s="175"/>
      <c r="BI337" s="175"/>
      <c r="BJ337" s="175"/>
      <c r="BK337" s="175"/>
      <c r="BL337" s="175"/>
      <c r="BM337" s="175"/>
      <c r="BN337" s="175"/>
      <c r="BO337" s="175"/>
      <c r="BP337" s="175"/>
      <c r="BQ337" s="175"/>
      <c r="BR337" s="175"/>
      <c r="BS337" s="175"/>
      <c r="BT337" s="175"/>
      <c r="BU337" s="175"/>
      <c r="BV337" s="175"/>
      <c r="CI337" s="93">
        <v>10</v>
      </c>
      <c r="CJ337" s="93" t="s">
        <v>85</v>
      </c>
      <c r="CK337" s="93" t="s">
        <v>1017</v>
      </c>
      <c r="CL337" s="93" t="s">
        <v>539</v>
      </c>
      <c r="CM337" s="93">
        <v>423</v>
      </c>
    </row>
    <row r="338" spans="1:91" s="49" customFormat="1" ht="13.5">
      <c r="A338" s="173"/>
      <c r="B338" s="51"/>
      <c r="AA338" s="173"/>
      <c r="AB338" s="173"/>
      <c r="AC338" s="173"/>
      <c r="AD338" s="175"/>
      <c r="AE338" s="175"/>
      <c r="AF338" s="175"/>
      <c r="AG338" s="175"/>
      <c r="AH338" s="175"/>
      <c r="AI338" s="175"/>
      <c r="AJ338" s="175"/>
      <c r="AK338" s="175"/>
      <c r="AL338" s="175"/>
      <c r="AM338" s="175"/>
      <c r="AN338" s="175"/>
      <c r="AO338" s="175"/>
      <c r="AP338" s="175"/>
      <c r="AQ338" s="175"/>
      <c r="AR338" s="175"/>
      <c r="AS338" s="175"/>
      <c r="AT338" s="175"/>
      <c r="AU338" s="175"/>
      <c r="AV338" s="175"/>
      <c r="AW338" s="175"/>
      <c r="AX338" s="175"/>
      <c r="AY338" s="175"/>
      <c r="AZ338" s="175"/>
      <c r="BA338" s="175"/>
      <c r="BB338" s="175"/>
      <c r="BC338" s="175"/>
      <c r="BD338" s="175"/>
      <c r="BE338" s="175"/>
      <c r="BF338" s="175"/>
      <c r="BG338" s="175"/>
      <c r="BH338" s="175"/>
      <c r="BI338" s="175"/>
      <c r="BJ338" s="175"/>
      <c r="BK338" s="175"/>
      <c r="BL338" s="175"/>
      <c r="BM338" s="175"/>
      <c r="BN338" s="175"/>
      <c r="BO338" s="175"/>
      <c r="BP338" s="175"/>
      <c r="BQ338" s="175"/>
      <c r="BR338" s="175"/>
      <c r="BS338" s="175"/>
      <c r="BT338" s="175"/>
      <c r="BU338" s="175"/>
      <c r="BV338" s="175"/>
      <c r="CI338" s="93">
        <v>10</v>
      </c>
      <c r="CJ338" s="93" t="s">
        <v>85</v>
      </c>
      <c r="CK338" s="93" t="s">
        <v>1017</v>
      </c>
      <c r="CL338" s="93" t="s">
        <v>540</v>
      </c>
      <c r="CM338" s="93">
        <v>424</v>
      </c>
    </row>
    <row r="339" spans="1:91" s="49" customFormat="1" ht="13.5">
      <c r="A339" s="173"/>
      <c r="B339" s="51"/>
      <c r="AA339" s="173"/>
      <c r="AB339" s="173"/>
      <c r="AC339" s="173"/>
      <c r="AD339" s="175"/>
      <c r="AE339" s="175"/>
      <c r="AF339" s="175"/>
      <c r="AG339" s="175"/>
      <c r="AH339" s="175"/>
      <c r="AI339" s="175"/>
      <c r="AJ339" s="175"/>
      <c r="AK339" s="175"/>
      <c r="AL339" s="175"/>
      <c r="AM339" s="175"/>
      <c r="AN339" s="175"/>
      <c r="AO339" s="175"/>
      <c r="AP339" s="175"/>
      <c r="AQ339" s="175"/>
      <c r="AR339" s="175"/>
      <c r="AS339" s="175"/>
      <c r="AT339" s="175"/>
      <c r="AU339" s="175"/>
      <c r="AV339" s="175"/>
      <c r="AW339" s="175"/>
      <c r="AX339" s="175"/>
      <c r="AY339" s="175"/>
      <c r="AZ339" s="175"/>
      <c r="BA339" s="175"/>
      <c r="BB339" s="175"/>
      <c r="BC339" s="175"/>
      <c r="BD339" s="175"/>
      <c r="BE339" s="175"/>
      <c r="BF339" s="175"/>
      <c r="BG339" s="175"/>
      <c r="BH339" s="175"/>
      <c r="BI339" s="175"/>
      <c r="BJ339" s="175"/>
      <c r="BK339" s="175"/>
      <c r="BL339" s="175"/>
      <c r="BM339" s="175"/>
      <c r="BN339" s="175"/>
      <c r="BO339" s="175"/>
      <c r="BP339" s="175"/>
      <c r="BQ339" s="175"/>
      <c r="BR339" s="175"/>
      <c r="BS339" s="175"/>
      <c r="BT339" s="175"/>
      <c r="BU339" s="175"/>
      <c r="BV339" s="175"/>
      <c r="CI339" s="93">
        <v>10</v>
      </c>
      <c r="CJ339" s="93" t="s">
        <v>85</v>
      </c>
      <c r="CK339" s="93" t="s">
        <v>1017</v>
      </c>
      <c r="CL339" s="93" t="s">
        <v>541</v>
      </c>
      <c r="CM339" s="93">
        <v>425</v>
      </c>
    </row>
    <row r="340" spans="1:91" s="49" customFormat="1" ht="13.5">
      <c r="A340" s="173"/>
      <c r="B340" s="51"/>
      <c r="AA340" s="173"/>
      <c r="AB340" s="173"/>
      <c r="AC340" s="173"/>
      <c r="AD340" s="175"/>
      <c r="AE340" s="175"/>
      <c r="AF340" s="175"/>
      <c r="AG340" s="175"/>
      <c r="AH340" s="175"/>
      <c r="AI340" s="175"/>
      <c r="AJ340" s="175"/>
      <c r="AK340" s="175"/>
      <c r="AL340" s="175"/>
      <c r="AM340" s="175"/>
      <c r="AN340" s="175"/>
      <c r="AO340" s="175"/>
      <c r="AP340" s="175"/>
      <c r="AQ340" s="175"/>
      <c r="AR340" s="175"/>
      <c r="AS340" s="175"/>
      <c r="AT340" s="175"/>
      <c r="AU340" s="175"/>
      <c r="AV340" s="175"/>
      <c r="AW340" s="175"/>
      <c r="AX340" s="175"/>
      <c r="AY340" s="175"/>
      <c r="AZ340" s="175"/>
      <c r="BA340" s="175"/>
      <c r="BB340" s="175"/>
      <c r="BC340" s="175"/>
      <c r="BD340" s="175"/>
      <c r="BE340" s="175"/>
      <c r="BF340" s="175"/>
      <c r="BG340" s="175"/>
      <c r="BH340" s="175"/>
      <c r="BI340" s="175"/>
      <c r="BJ340" s="175"/>
      <c r="BK340" s="175"/>
      <c r="BL340" s="175"/>
      <c r="BM340" s="175"/>
      <c r="BN340" s="175"/>
      <c r="BO340" s="175"/>
      <c r="BP340" s="175"/>
      <c r="BQ340" s="175"/>
      <c r="BR340" s="175"/>
      <c r="BS340" s="175"/>
      <c r="BT340" s="175"/>
      <c r="BU340" s="175"/>
      <c r="BV340" s="175"/>
      <c r="CI340" s="93">
        <v>10</v>
      </c>
      <c r="CJ340" s="93" t="s">
        <v>85</v>
      </c>
      <c r="CK340" s="93" t="s">
        <v>1017</v>
      </c>
      <c r="CL340" s="93" t="s">
        <v>542</v>
      </c>
      <c r="CM340" s="93">
        <v>426</v>
      </c>
    </row>
    <row r="341" spans="1:91" s="49" customFormat="1" ht="13.5">
      <c r="A341" s="173"/>
      <c r="B341" s="51"/>
      <c r="AA341" s="173"/>
      <c r="AB341" s="173"/>
      <c r="AC341" s="173"/>
      <c r="AD341" s="175"/>
      <c r="AE341" s="175"/>
      <c r="AF341" s="175"/>
      <c r="AG341" s="175"/>
      <c r="AH341" s="175"/>
      <c r="AI341" s="175"/>
      <c r="AJ341" s="175"/>
      <c r="AK341" s="175"/>
      <c r="AL341" s="175"/>
      <c r="AM341" s="175"/>
      <c r="AN341" s="175"/>
      <c r="AO341" s="175"/>
      <c r="AP341" s="175"/>
      <c r="AQ341" s="175"/>
      <c r="AR341" s="175"/>
      <c r="AS341" s="175"/>
      <c r="AT341" s="175"/>
      <c r="AU341" s="175"/>
      <c r="AV341" s="175"/>
      <c r="AW341" s="175"/>
      <c r="AX341" s="175"/>
      <c r="AY341" s="175"/>
      <c r="AZ341" s="175"/>
      <c r="BA341" s="175"/>
      <c r="BB341" s="175"/>
      <c r="BC341" s="175"/>
      <c r="BD341" s="175"/>
      <c r="BE341" s="175"/>
      <c r="BF341" s="175"/>
      <c r="BG341" s="175"/>
      <c r="BH341" s="175"/>
      <c r="BI341" s="175"/>
      <c r="BJ341" s="175"/>
      <c r="BK341" s="175"/>
      <c r="BL341" s="175"/>
      <c r="BM341" s="175"/>
      <c r="BN341" s="175"/>
      <c r="BO341" s="175"/>
      <c r="BP341" s="175"/>
      <c r="BQ341" s="175"/>
      <c r="BR341" s="175"/>
      <c r="BS341" s="175"/>
      <c r="BT341" s="175"/>
      <c r="BU341" s="175"/>
      <c r="BV341" s="175"/>
      <c r="CI341" s="93">
        <v>10</v>
      </c>
      <c r="CJ341" s="93" t="s">
        <v>85</v>
      </c>
      <c r="CK341" s="93" t="s">
        <v>1017</v>
      </c>
      <c r="CL341" s="93" t="s">
        <v>543</v>
      </c>
      <c r="CM341" s="93">
        <v>427</v>
      </c>
    </row>
    <row r="342" spans="1:91" s="49" customFormat="1" ht="13.5">
      <c r="A342" s="173"/>
      <c r="B342" s="51"/>
      <c r="AA342" s="173"/>
      <c r="AB342" s="173"/>
      <c r="AC342" s="173"/>
      <c r="AD342" s="175"/>
      <c r="AE342" s="175"/>
      <c r="AF342" s="175"/>
      <c r="AG342" s="175"/>
      <c r="AH342" s="175"/>
      <c r="AI342" s="175"/>
      <c r="AJ342" s="175"/>
      <c r="AK342" s="175"/>
      <c r="AL342" s="175"/>
      <c r="AM342" s="175"/>
      <c r="AN342" s="175"/>
      <c r="AO342" s="175"/>
      <c r="AP342" s="175"/>
      <c r="AQ342" s="175"/>
      <c r="AR342" s="175"/>
      <c r="AS342" s="175"/>
      <c r="AT342" s="175"/>
      <c r="AU342" s="175"/>
      <c r="AV342" s="175"/>
      <c r="AW342" s="175"/>
      <c r="AX342" s="175"/>
      <c r="AY342" s="175"/>
      <c r="AZ342" s="175"/>
      <c r="BA342" s="175"/>
      <c r="BB342" s="175"/>
      <c r="BC342" s="175"/>
      <c r="BD342" s="175"/>
      <c r="BE342" s="175"/>
      <c r="BF342" s="175"/>
      <c r="BG342" s="175"/>
      <c r="BH342" s="175"/>
      <c r="BI342" s="175"/>
      <c r="BJ342" s="175"/>
      <c r="BK342" s="175"/>
      <c r="BL342" s="175"/>
      <c r="BM342" s="175"/>
      <c r="BN342" s="175"/>
      <c r="BO342" s="175"/>
      <c r="BP342" s="175"/>
      <c r="BQ342" s="175"/>
      <c r="BR342" s="175"/>
      <c r="BS342" s="175"/>
      <c r="BT342" s="175"/>
      <c r="BU342" s="175"/>
      <c r="BV342" s="175"/>
      <c r="CI342" s="93">
        <v>10</v>
      </c>
      <c r="CJ342" s="93" t="s">
        <v>85</v>
      </c>
      <c r="CK342" s="93" t="s">
        <v>1017</v>
      </c>
      <c r="CL342" s="93" t="s">
        <v>544</v>
      </c>
      <c r="CM342" s="93">
        <v>428</v>
      </c>
    </row>
    <row r="343" spans="1:91" s="49" customFormat="1" ht="13.5">
      <c r="A343" s="173"/>
      <c r="B343" s="51"/>
      <c r="AA343" s="173"/>
      <c r="AB343" s="173"/>
      <c r="AC343" s="173"/>
      <c r="AD343" s="175"/>
      <c r="AE343" s="175"/>
      <c r="AF343" s="175"/>
      <c r="AG343" s="175"/>
      <c r="AH343" s="175"/>
      <c r="AI343" s="175"/>
      <c r="AJ343" s="175"/>
      <c r="AK343" s="175"/>
      <c r="AL343" s="175"/>
      <c r="AM343" s="175"/>
      <c r="AN343" s="175"/>
      <c r="AO343" s="175"/>
      <c r="AP343" s="175"/>
      <c r="AQ343" s="175"/>
      <c r="AR343" s="175"/>
      <c r="AS343" s="175"/>
      <c r="AT343" s="175"/>
      <c r="AU343" s="175"/>
      <c r="AV343" s="175"/>
      <c r="AW343" s="175"/>
      <c r="AX343" s="175"/>
      <c r="AY343" s="175"/>
      <c r="AZ343" s="175"/>
      <c r="BA343" s="175"/>
      <c r="BB343" s="175"/>
      <c r="BC343" s="175"/>
      <c r="BD343" s="175"/>
      <c r="BE343" s="175"/>
      <c r="BF343" s="175"/>
      <c r="BG343" s="175"/>
      <c r="BH343" s="175"/>
      <c r="BI343" s="175"/>
      <c r="BJ343" s="175"/>
      <c r="BK343" s="175"/>
      <c r="BL343" s="175"/>
      <c r="BM343" s="175"/>
      <c r="BN343" s="175"/>
      <c r="BO343" s="175"/>
      <c r="BP343" s="175"/>
      <c r="BQ343" s="175"/>
      <c r="BR343" s="175"/>
      <c r="BS343" s="175"/>
      <c r="BT343" s="175"/>
      <c r="BU343" s="175"/>
      <c r="BV343" s="175"/>
      <c r="CI343" s="93">
        <v>10</v>
      </c>
      <c r="CJ343" s="93" t="s">
        <v>85</v>
      </c>
      <c r="CK343" s="93" t="s">
        <v>1017</v>
      </c>
      <c r="CL343" s="93" t="s">
        <v>545</v>
      </c>
      <c r="CM343" s="93">
        <v>429</v>
      </c>
    </row>
    <row r="344" spans="1:91" s="49" customFormat="1" ht="13.5">
      <c r="A344" s="173"/>
      <c r="B344" s="51"/>
      <c r="AA344" s="173"/>
      <c r="AB344" s="173"/>
      <c r="AC344" s="173"/>
      <c r="AD344" s="175"/>
      <c r="AE344" s="175"/>
      <c r="AF344" s="175"/>
      <c r="AG344" s="175"/>
      <c r="AH344" s="175"/>
      <c r="AI344" s="175"/>
      <c r="AJ344" s="175"/>
      <c r="AK344" s="175"/>
      <c r="AL344" s="175"/>
      <c r="AM344" s="175"/>
      <c r="AN344" s="175"/>
      <c r="AO344" s="175"/>
      <c r="AP344" s="175"/>
      <c r="AQ344" s="175"/>
      <c r="AR344" s="175"/>
      <c r="AS344" s="175"/>
      <c r="AT344" s="175"/>
      <c r="AU344" s="175"/>
      <c r="AV344" s="175"/>
      <c r="AW344" s="175"/>
      <c r="AX344" s="175"/>
      <c r="AY344" s="175"/>
      <c r="AZ344" s="175"/>
      <c r="BA344" s="175"/>
      <c r="BB344" s="175"/>
      <c r="BC344" s="175"/>
      <c r="BD344" s="175"/>
      <c r="BE344" s="175"/>
      <c r="BF344" s="175"/>
      <c r="BG344" s="175"/>
      <c r="BH344" s="175"/>
      <c r="BI344" s="175"/>
      <c r="BJ344" s="175"/>
      <c r="BK344" s="175"/>
      <c r="BL344" s="175"/>
      <c r="BM344" s="175"/>
      <c r="BN344" s="175"/>
      <c r="BO344" s="175"/>
      <c r="BP344" s="175"/>
      <c r="BQ344" s="175"/>
      <c r="BR344" s="175"/>
      <c r="BS344" s="175"/>
      <c r="BT344" s="175"/>
      <c r="BU344" s="175"/>
      <c r="BV344" s="175"/>
      <c r="CI344" s="93">
        <v>10</v>
      </c>
      <c r="CJ344" s="93" t="s">
        <v>85</v>
      </c>
      <c r="CK344" s="93" t="s">
        <v>1017</v>
      </c>
      <c r="CL344" s="93" t="s">
        <v>546</v>
      </c>
      <c r="CM344" s="93">
        <v>430</v>
      </c>
    </row>
    <row r="345" spans="1:91" s="49" customFormat="1" ht="13.5">
      <c r="A345" s="173"/>
      <c r="B345" s="51"/>
      <c r="AA345" s="173"/>
      <c r="AB345" s="173"/>
      <c r="AC345" s="173"/>
      <c r="AD345" s="175"/>
      <c r="AE345" s="175"/>
      <c r="AF345" s="175"/>
      <c r="AG345" s="175"/>
      <c r="AH345" s="175"/>
      <c r="AI345" s="175"/>
      <c r="AJ345" s="175"/>
      <c r="AK345" s="175"/>
      <c r="AL345" s="175"/>
      <c r="AM345" s="175"/>
      <c r="AN345" s="175"/>
      <c r="AO345" s="175"/>
      <c r="AP345" s="175"/>
      <c r="AQ345" s="175"/>
      <c r="AR345" s="175"/>
      <c r="AS345" s="175"/>
      <c r="AT345" s="175"/>
      <c r="AU345" s="175"/>
      <c r="AV345" s="175"/>
      <c r="AW345" s="175"/>
      <c r="AX345" s="175"/>
      <c r="AY345" s="175"/>
      <c r="AZ345" s="175"/>
      <c r="BA345" s="175"/>
      <c r="BB345" s="175"/>
      <c r="BC345" s="175"/>
      <c r="BD345" s="175"/>
      <c r="BE345" s="175"/>
      <c r="BF345" s="175"/>
      <c r="BG345" s="175"/>
      <c r="BH345" s="175"/>
      <c r="BI345" s="175"/>
      <c r="BJ345" s="175"/>
      <c r="BK345" s="175"/>
      <c r="BL345" s="175"/>
      <c r="BM345" s="175"/>
      <c r="BN345" s="175"/>
      <c r="BO345" s="175"/>
      <c r="BP345" s="175"/>
      <c r="BQ345" s="175"/>
      <c r="BR345" s="175"/>
      <c r="BS345" s="175"/>
      <c r="BT345" s="175"/>
      <c r="BU345" s="175"/>
      <c r="BV345" s="175"/>
      <c r="CI345" s="93">
        <v>10</v>
      </c>
      <c r="CJ345" s="93" t="s">
        <v>85</v>
      </c>
      <c r="CK345" s="93" t="s">
        <v>1017</v>
      </c>
      <c r="CL345" s="93" t="s">
        <v>547</v>
      </c>
      <c r="CM345" s="93">
        <v>431</v>
      </c>
    </row>
    <row r="346" spans="1:91" s="49" customFormat="1" ht="13.5">
      <c r="A346" s="173"/>
      <c r="B346" s="51"/>
      <c r="AA346" s="173"/>
      <c r="AB346" s="173"/>
      <c r="AC346" s="173"/>
      <c r="AD346" s="175"/>
      <c r="AE346" s="175"/>
      <c r="AF346" s="175"/>
      <c r="AG346" s="175"/>
      <c r="AH346" s="175"/>
      <c r="AI346" s="175"/>
      <c r="AJ346" s="175"/>
      <c r="AK346" s="175"/>
      <c r="AL346" s="175"/>
      <c r="AM346" s="175"/>
      <c r="AN346" s="175"/>
      <c r="AO346" s="175"/>
      <c r="AP346" s="175"/>
      <c r="AQ346" s="175"/>
      <c r="AR346" s="175"/>
      <c r="AS346" s="175"/>
      <c r="AT346" s="175"/>
      <c r="AU346" s="175"/>
      <c r="AV346" s="175"/>
      <c r="AW346" s="175"/>
      <c r="AX346" s="175"/>
      <c r="AY346" s="175"/>
      <c r="AZ346" s="175"/>
      <c r="BA346" s="175"/>
      <c r="BB346" s="175"/>
      <c r="BC346" s="175"/>
      <c r="BD346" s="175"/>
      <c r="BE346" s="175"/>
      <c r="BF346" s="175"/>
      <c r="BG346" s="175"/>
      <c r="BH346" s="175"/>
      <c r="BI346" s="175"/>
      <c r="BJ346" s="175"/>
      <c r="BK346" s="175"/>
      <c r="BL346" s="175"/>
      <c r="BM346" s="175"/>
      <c r="BN346" s="175"/>
      <c r="BO346" s="175"/>
      <c r="BP346" s="175"/>
      <c r="BQ346" s="175"/>
      <c r="BR346" s="175"/>
      <c r="BS346" s="175"/>
      <c r="BT346" s="175"/>
      <c r="BU346" s="175"/>
      <c r="BV346" s="175"/>
      <c r="CI346" s="93">
        <v>10</v>
      </c>
      <c r="CJ346" s="93" t="s">
        <v>85</v>
      </c>
      <c r="CK346" s="93" t="s">
        <v>1017</v>
      </c>
      <c r="CL346" s="93" t="s">
        <v>548</v>
      </c>
      <c r="CM346" s="93">
        <v>432</v>
      </c>
    </row>
    <row r="347" spans="1:91" s="49" customFormat="1" ht="13.5">
      <c r="A347" s="173"/>
      <c r="B347" s="51"/>
      <c r="AA347" s="173"/>
      <c r="AB347" s="173"/>
      <c r="AC347" s="173"/>
      <c r="AD347" s="175"/>
      <c r="AE347" s="175"/>
      <c r="AF347" s="175"/>
      <c r="AG347" s="175"/>
      <c r="AH347" s="175"/>
      <c r="AI347" s="175"/>
      <c r="AJ347" s="175"/>
      <c r="AK347" s="175"/>
      <c r="AL347" s="175"/>
      <c r="AM347" s="175"/>
      <c r="AN347" s="175"/>
      <c r="AO347" s="175"/>
      <c r="AP347" s="175"/>
      <c r="AQ347" s="175"/>
      <c r="AR347" s="175"/>
      <c r="AS347" s="175"/>
      <c r="AT347" s="175"/>
      <c r="AU347" s="175"/>
      <c r="AV347" s="175"/>
      <c r="AW347" s="175"/>
      <c r="AX347" s="175"/>
      <c r="AY347" s="175"/>
      <c r="AZ347" s="175"/>
      <c r="BA347" s="175"/>
      <c r="BB347" s="175"/>
      <c r="BC347" s="175"/>
      <c r="BD347" s="175"/>
      <c r="BE347" s="175"/>
      <c r="BF347" s="175"/>
      <c r="BG347" s="175"/>
      <c r="BH347" s="175"/>
      <c r="BI347" s="175"/>
      <c r="BJ347" s="175"/>
      <c r="BK347" s="175"/>
      <c r="BL347" s="175"/>
      <c r="BM347" s="175"/>
      <c r="BN347" s="175"/>
      <c r="BO347" s="175"/>
      <c r="BP347" s="175"/>
      <c r="BQ347" s="175"/>
      <c r="BR347" s="175"/>
      <c r="BS347" s="175"/>
      <c r="BT347" s="175"/>
      <c r="BU347" s="175"/>
      <c r="BV347" s="175"/>
      <c r="CI347" s="93">
        <v>10</v>
      </c>
      <c r="CJ347" s="93" t="s">
        <v>85</v>
      </c>
      <c r="CK347" s="93" t="s">
        <v>1017</v>
      </c>
      <c r="CL347" s="93" t="s">
        <v>549</v>
      </c>
      <c r="CM347" s="93">
        <v>433</v>
      </c>
    </row>
    <row r="348" spans="1:91" s="49" customFormat="1" ht="13.5">
      <c r="A348" s="173"/>
      <c r="B348" s="51"/>
      <c r="AA348" s="173"/>
      <c r="AB348" s="173"/>
      <c r="AC348" s="173"/>
      <c r="AD348" s="175"/>
      <c r="AE348" s="175"/>
      <c r="AF348" s="175"/>
      <c r="AG348" s="175"/>
      <c r="AH348" s="175"/>
      <c r="AI348" s="175"/>
      <c r="AJ348" s="175"/>
      <c r="AK348" s="175"/>
      <c r="AL348" s="175"/>
      <c r="AM348" s="175"/>
      <c r="AN348" s="175"/>
      <c r="AO348" s="175"/>
      <c r="AP348" s="175"/>
      <c r="AQ348" s="175"/>
      <c r="AR348" s="175"/>
      <c r="AS348" s="175"/>
      <c r="AT348" s="175"/>
      <c r="AU348" s="175"/>
      <c r="AV348" s="175"/>
      <c r="AW348" s="175"/>
      <c r="AX348" s="175"/>
      <c r="AY348" s="175"/>
      <c r="AZ348" s="175"/>
      <c r="BA348" s="175"/>
      <c r="BB348" s="175"/>
      <c r="BC348" s="175"/>
      <c r="BD348" s="175"/>
      <c r="BE348" s="175"/>
      <c r="BF348" s="175"/>
      <c r="BG348" s="175"/>
      <c r="BH348" s="175"/>
      <c r="BI348" s="175"/>
      <c r="BJ348" s="175"/>
      <c r="BK348" s="175"/>
      <c r="BL348" s="175"/>
      <c r="BM348" s="175"/>
      <c r="BN348" s="175"/>
      <c r="BO348" s="175"/>
      <c r="BP348" s="175"/>
      <c r="BQ348" s="175"/>
      <c r="BR348" s="175"/>
      <c r="BS348" s="175"/>
      <c r="BT348" s="175"/>
      <c r="BU348" s="175"/>
      <c r="BV348" s="175"/>
      <c r="CI348" s="93">
        <v>10</v>
      </c>
      <c r="CJ348" s="93" t="s">
        <v>85</v>
      </c>
      <c r="CK348" s="93" t="s">
        <v>1017</v>
      </c>
      <c r="CL348" s="93" t="s">
        <v>550</v>
      </c>
      <c r="CM348" s="93">
        <v>434</v>
      </c>
    </row>
    <row r="349" spans="1:91" s="49" customFormat="1" ht="13.5">
      <c r="A349" s="173"/>
      <c r="B349" s="51"/>
      <c r="AA349" s="173"/>
      <c r="AB349" s="173"/>
      <c r="AC349" s="173"/>
      <c r="AD349" s="175"/>
      <c r="AE349" s="175"/>
      <c r="AF349" s="175"/>
      <c r="AG349" s="175"/>
      <c r="AH349" s="175"/>
      <c r="AI349" s="175"/>
      <c r="AJ349" s="175"/>
      <c r="AK349" s="175"/>
      <c r="AL349" s="175"/>
      <c r="AM349" s="175"/>
      <c r="AN349" s="175"/>
      <c r="AO349" s="175"/>
      <c r="AP349" s="175"/>
      <c r="AQ349" s="175"/>
      <c r="AR349" s="175"/>
      <c r="AS349" s="175"/>
      <c r="AT349" s="175"/>
      <c r="AU349" s="175"/>
      <c r="AV349" s="175"/>
      <c r="AW349" s="175"/>
      <c r="AX349" s="175"/>
      <c r="AY349" s="175"/>
      <c r="AZ349" s="175"/>
      <c r="BA349" s="175"/>
      <c r="BB349" s="175"/>
      <c r="BC349" s="175"/>
      <c r="BD349" s="175"/>
      <c r="BE349" s="175"/>
      <c r="BF349" s="175"/>
      <c r="BG349" s="175"/>
      <c r="BH349" s="175"/>
      <c r="BI349" s="175"/>
      <c r="BJ349" s="175"/>
      <c r="BK349" s="175"/>
      <c r="BL349" s="175"/>
      <c r="BM349" s="175"/>
      <c r="BN349" s="175"/>
      <c r="BO349" s="175"/>
      <c r="BP349" s="175"/>
      <c r="BQ349" s="175"/>
      <c r="BR349" s="175"/>
      <c r="BS349" s="175"/>
      <c r="BT349" s="175"/>
      <c r="BU349" s="175"/>
      <c r="BV349" s="175"/>
      <c r="CI349" s="93">
        <v>10</v>
      </c>
      <c r="CJ349" s="93" t="s">
        <v>85</v>
      </c>
      <c r="CK349" s="93" t="s">
        <v>1017</v>
      </c>
      <c r="CL349" s="93" t="s">
        <v>551</v>
      </c>
      <c r="CM349" s="93">
        <v>435</v>
      </c>
    </row>
    <row r="350" spans="1:91" s="49" customFormat="1" ht="13.5">
      <c r="A350" s="173"/>
      <c r="B350" s="51"/>
      <c r="AA350" s="173"/>
      <c r="AB350" s="173"/>
      <c r="AC350" s="173"/>
      <c r="AD350" s="175"/>
      <c r="AE350" s="175"/>
      <c r="AF350" s="175"/>
      <c r="AG350" s="175"/>
      <c r="AH350" s="175"/>
      <c r="AI350" s="175"/>
      <c r="AJ350" s="175"/>
      <c r="AK350" s="175"/>
      <c r="AL350" s="175"/>
      <c r="AM350" s="175"/>
      <c r="AN350" s="175"/>
      <c r="AO350" s="175"/>
      <c r="AP350" s="175"/>
      <c r="AQ350" s="175"/>
      <c r="AR350" s="175"/>
      <c r="AS350" s="175"/>
      <c r="AT350" s="175"/>
      <c r="AU350" s="175"/>
      <c r="AV350" s="175"/>
      <c r="AW350" s="175"/>
      <c r="AX350" s="175"/>
      <c r="AY350" s="175"/>
      <c r="AZ350" s="175"/>
      <c r="BA350" s="175"/>
      <c r="BB350" s="175"/>
      <c r="BC350" s="175"/>
      <c r="BD350" s="175"/>
      <c r="BE350" s="175"/>
      <c r="BF350" s="175"/>
      <c r="BG350" s="175"/>
      <c r="BH350" s="175"/>
      <c r="BI350" s="175"/>
      <c r="BJ350" s="175"/>
      <c r="BK350" s="175"/>
      <c r="BL350" s="175"/>
      <c r="BM350" s="175"/>
      <c r="BN350" s="175"/>
      <c r="BO350" s="175"/>
      <c r="BP350" s="175"/>
      <c r="BQ350" s="175"/>
      <c r="BR350" s="175"/>
      <c r="BS350" s="175"/>
      <c r="BT350" s="175"/>
      <c r="BU350" s="175"/>
      <c r="BV350" s="175"/>
      <c r="CI350" s="93">
        <v>10</v>
      </c>
      <c r="CJ350" s="93" t="s">
        <v>85</v>
      </c>
      <c r="CK350" s="93" t="s">
        <v>1017</v>
      </c>
      <c r="CL350" s="93" t="s">
        <v>552</v>
      </c>
      <c r="CM350" s="93">
        <v>436</v>
      </c>
    </row>
    <row r="351" spans="1:91" s="49" customFormat="1" ht="13.5">
      <c r="A351" s="173"/>
      <c r="B351" s="51"/>
      <c r="AA351" s="173"/>
      <c r="AB351" s="173"/>
      <c r="AC351" s="173"/>
      <c r="AD351" s="175"/>
      <c r="AE351" s="175"/>
      <c r="AF351" s="175"/>
      <c r="AG351" s="175"/>
      <c r="AH351" s="175"/>
      <c r="AI351" s="175"/>
      <c r="AJ351" s="175"/>
      <c r="AK351" s="175"/>
      <c r="AL351" s="175"/>
      <c r="AM351" s="175"/>
      <c r="AN351" s="175"/>
      <c r="AO351" s="175"/>
      <c r="AP351" s="175"/>
      <c r="AQ351" s="175"/>
      <c r="AR351" s="175"/>
      <c r="AS351" s="175"/>
      <c r="AT351" s="175"/>
      <c r="AU351" s="175"/>
      <c r="AV351" s="175"/>
      <c r="AW351" s="175"/>
      <c r="AX351" s="175"/>
      <c r="AY351" s="175"/>
      <c r="AZ351" s="175"/>
      <c r="BA351" s="175"/>
      <c r="BB351" s="175"/>
      <c r="BC351" s="175"/>
      <c r="BD351" s="175"/>
      <c r="BE351" s="175"/>
      <c r="BF351" s="175"/>
      <c r="BG351" s="175"/>
      <c r="BH351" s="175"/>
      <c r="BI351" s="175"/>
      <c r="BJ351" s="175"/>
      <c r="BK351" s="175"/>
      <c r="BL351" s="175"/>
      <c r="BM351" s="175"/>
      <c r="BN351" s="175"/>
      <c r="BO351" s="175"/>
      <c r="BP351" s="175"/>
      <c r="BQ351" s="175"/>
      <c r="BR351" s="175"/>
      <c r="BS351" s="175"/>
      <c r="BT351" s="175"/>
      <c r="BU351" s="175"/>
      <c r="BV351" s="175"/>
      <c r="CI351" s="93">
        <v>10</v>
      </c>
      <c r="CJ351" s="93" t="s">
        <v>85</v>
      </c>
      <c r="CK351" s="93" t="s">
        <v>1017</v>
      </c>
      <c r="CL351" s="93" t="s">
        <v>553</v>
      </c>
      <c r="CM351" s="93">
        <v>437</v>
      </c>
    </row>
    <row r="352" spans="1:91" s="49" customFormat="1" ht="13.5">
      <c r="A352" s="173"/>
      <c r="B352" s="51"/>
      <c r="AA352" s="173"/>
      <c r="AB352" s="173"/>
      <c r="AC352" s="173"/>
      <c r="AD352" s="175"/>
      <c r="AE352" s="175"/>
      <c r="AF352" s="175"/>
      <c r="AG352" s="175"/>
      <c r="AH352" s="175"/>
      <c r="AI352" s="175"/>
      <c r="AJ352" s="175"/>
      <c r="AK352" s="175"/>
      <c r="AL352" s="175"/>
      <c r="AM352" s="175"/>
      <c r="AN352" s="175"/>
      <c r="AO352" s="175"/>
      <c r="AP352" s="175"/>
      <c r="AQ352" s="175"/>
      <c r="AR352" s="175"/>
      <c r="AS352" s="175"/>
      <c r="AT352" s="175"/>
      <c r="AU352" s="175"/>
      <c r="AV352" s="175"/>
      <c r="AW352" s="175"/>
      <c r="AX352" s="175"/>
      <c r="AY352" s="175"/>
      <c r="AZ352" s="175"/>
      <c r="BA352" s="175"/>
      <c r="BB352" s="175"/>
      <c r="BC352" s="175"/>
      <c r="BD352" s="175"/>
      <c r="BE352" s="175"/>
      <c r="BF352" s="175"/>
      <c r="BG352" s="175"/>
      <c r="BH352" s="175"/>
      <c r="BI352" s="175"/>
      <c r="BJ352" s="175"/>
      <c r="BK352" s="175"/>
      <c r="BL352" s="175"/>
      <c r="BM352" s="175"/>
      <c r="BN352" s="175"/>
      <c r="BO352" s="175"/>
      <c r="BP352" s="175"/>
      <c r="BQ352" s="175"/>
      <c r="BR352" s="175"/>
      <c r="BS352" s="175"/>
      <c r="BT352" s="175"/>
      <c r="BU352" s="175"/>
      <c r="BV352" s="175"/>
      <c r="CI352" s="93">
        <v>10</v>
      </c>
      <c r="CJ352" s="93" t="s">
        <v>85</v>
      </c>
      <c r="CK352" s="93" t="s">
        <v>1017</v>
      </c>
      <c r="CL352" s="93" t="s">
        <v>554</v>
      </c>
      <c r="CM352" s="93">
        <v>438</v>
      </c>
    </row>
    <row r="353" spans="1:91" s="49" customFormat="1" ht="13.5">
      <c r="A353" s="173"/>
      <c r="B353" s="51"/>
      <c r="AA353" s="173"/>
      <c r="AB353" s="173"/>
      <c r="AC353" s="173"/>
      <c r="AD353" s="175"/>
      <c r="AE353" s="175"/>
      <c r="AF353" s="175"/>
      <c r="AG353" s="175"/>
      <c r="AH353" s="175"/>
      <c r="AI353" s="175"/>
      <c r="AJ353" s="175"/>
      <c r="AK353" s="175"/>
      <c r="AL353" s="175"/>
      <c r="AM353" s="175"/>
      <c r="AN353" s="175"/>
      <c r="AO353" s="175"/>
      <c r="AP353" s="175"/>
      <c r="AQ353" s="175"/>
      <c r="AR353" s="175"/>
      <c r="AS353" s="175"/>
      <c r="AT353" s="175"/>
      <c r="AU353" s="175"/>
      <c r="AV353" s="175"/>
      <c r="AW353" s="175"/>
      <c r="AX353" s="175"/>
      <c r="AY353" s="175"/>
      <c r="AZ353" s="175"/>
      <c r="BA353" s="175"/>
      <c r="BB353" s="175"/>
      <c r="BC353" s="175"/>
      <c r="BD353" s="175"/>
      <c r="BE353" s="175"/>
      <c r="BF353" s="175"/>
      <c r="BG353" s="175"/>
      <c r="BH353" s="175"/>
      <c r="BI353" s="175"/>
      <c r="BJ353" s="175"/>
      <c r="BK353" s="175"/>
      <c r="BL353" s="175"/>
      <c r="BM353" s="175"/>
      <c r="BN353" s="175"/>
      <c r="BO353" s="175"/>
      <c r="BP353" s="175"/>
      <c r="BQ353" s="175"/>
      <c r="BR353" s="175"/>
      <c r="BS353" s="175"/>
      <c r="BT353" s="175"/>
      <c r="BU353" s="175"/>
      <c r="BV353" s="175"/>
      <c r="CI353" s="93">
        <v>10</v>
      </c>
      <c r="CJ353" s="93" t="s">
        <v>85</v>
      </c>
      <c r="CK353" s="93" t="s">
        <v>1017</v>
      </c>
      <c r="CL353" s="93" t="s">
        <v>555</v>
      </c>
      <c r="CM353" s="93">
        <v>439</v>
      </c>
    </row>
    <row r="354" spans="1:91" s="49" customFormat="1" ht="13.5">
      <c r="A354" s="173"/>
      <c r="B354" s="51"/>
      <c r="AA354" s="173"/>
      <c r="AB354" s="173"/>
      <c r="AC354" s="173"/>
      <c r="AD354" s="175"/>
      <c r="AE354" s="175"/>
      <c r="AF354" s="175"/>
      <c r="AG354" s="175"/>
      <c r="AH354" s="175"/>
      <c r="AI354" s="175"/>
      <c r="AJ354" s="175"/>
      <c r="AK354" s="175"/>
      <c r="AL354" s="175"/>
      <c r="AM354" s="175"/>
      <c r="AN354" s="175"/>
      <c r="AO354" s="175"/>
      <c r="AP354" s="175"/>
      <c r="AQ354" s="175"/>
      <c r="AR354" s="175"/>
      <c r="AS354" s="175"/>
      <c r="AT354" s="175"/>
      <c r="AU354" s="175"/>
      <c r="AV354" s="175"/>
      <c r="AW354" s="175"/>
      <c r="AX354" s="175"/>
      <c r="AY354" s="175"/>
      <c r="AZ354" s="175"/>
      <c r="BA354" s="175"/>
      <c r="BB354" s="175"/>
      <c r="BC354" s="175"/>
      <c r="BD354" s="175"/>
      <c r="BE354" s="175"/>
      <c r="BF354" s="175"/>
      <c r="BG354" s="175"/>
      <c r="BH354" s="175"/>
      <c r="BI354" s="175"/>
      <c r="BJ354" s="175"/>
      <c r="BK354" s="175"/>
      <c r="BL354" s="175"/>
      <c r="BM354" s="175"/>
      <c r="BN354" s="175"/>
      <c r="BO354" s="175"/>
      <c r="BP354" s="175"/>
      <c r="BQ354" s="175"/>
      <c r="BR354" s="175"/>
      <c r="BS354" s="175"/>
      <c r="BT354" s="175"/>
      <c r="BU354" s="175"/>
      <c r="BV354" s="175"/>
      <c r="CI354" s="93">
        <v>10</v>
      </c>
      <c r="CJ354" s="93" t="s">
        <v>85</v>
      </c>
      <c r="CK354" s="93" t="s">
        <v>1017</v>
      </c>
      <c r="CL354" s="93" t="s">
        <v>556</v>
      </c>
      <c r="CM354" s="93">
        <v>440</v>
      </c>
    </row>
    <row r="355" spans="1:91" s="49" customFormat="1" ht="13.5">
      <c r="A355" s="173"/>
      <c r="B355" s="51"/>
      <c r="AA355" s="173"/>
      <c r="AB355" s="173"/>
      <c r="AC355" s="173"/>
      <c r="AD355" s="175"/>
      <c r="AE355" s="175"/>
      <c r="AF355" s="175"/>
      <c r="AG355" s="175"/>
      <c r="AH355" s="175"/>
      <c r="AI355" s="175"/>
      <c r="AJ355" s="175"/>
      <c r="AK355" s="175"/>
      <c r="AL355" s="175"/>
      <c r="AM355" s="175"/>
      <c r="AN355" s="175"/>
      <c r="AO355" s="175"/>
      <c r="AP355" s="175"/>
      <c r="AQ355" s="175"/>
      <c r="AR355" s="175"/>
      <c r="AS355" s="175"/>
      <c r="AT355" s="175"/>
      <c r="AU355" s="175"/>
      <c r="AV355" s="175"/>
      <c r="AW355" s="175"/>
      <c r="AX355" s="175"/>
      <c r="AY355" s="175"/>
      <c r="AZ355" s="175"/>
      <c r="BA355" s="175"/>
      <c r="BB355" s="175"/>
      <c r="BC355" s="175"/>
      <c r="BD355" s="175"/>
      <c r="BE355" s="175"/>
      <c r="BF355" s="175"/>
      <c r="BG355" s="175"/>
      <c r="BH355" s="175"/>
      <c r="BI355" s="175"/>
      <c r="BJ355" s="175"/>
      <c r="BK355" s="175"/>
      <c r="BL355" s="175"/>
      <c r="BM355" s="175"/>
      <c r="BN355" s="175"/>
      <c r="BO355" s="175"/>
      <c r="BP355" s="175"/>
      <c r="BQ355" s="175"/>
      <c r="BR355" s="175"/>
      <c r="BS355" s="175"/>
      <c r="BT355" s="175"/>
      <c r="BU355" s="175"/>
      <c r="BV355" s="175"/>
      <c r="CI355" s="93">
        <v>10</v>
      </c>
      <c r="CJ355" s="93" t="s">
        <v>85</v>
      </c>
      <c r="CK355" s="93" t="s">
        <v>1017</v>
      </c>
      <c r="CL355" s="93" t="s">
        <v>557</v>
      </c>
      <c r="CM355" s="93">
        <v>441</v>
      </c>
    </row>
    <row r="356" spans="1:91" s="49" customFormat="1" ht="13.5">
      <c r="A356" s="173"/>
      <c r="B356" s="51"/>
      <c r="AA356" s="173"/>
      <c r="AB356" s="173"/>
      <c r="AC356" s="173"/>
      <c r="AD356" s="175"/>
      <c r="AE356" s="175"/>
      <c r="AF356" s="175"/>
      <c r="AG356" s="175"/>
      <c r="AH356" s="175"/>
      <c r="AI356" s="175"/>
      <c r="AJ356" s="175"/>
      <c r="AK356" s="175"/>
      <c r="AL356" s="175"/>
      <c r="AM356" s="175"/>
      <c r="AN356" s="175"/>
      <c r="AO356" s="175"/>
      <c r="AP356" s="175"/>
      <c r="AQ356" s="175"/>
      <c r="AR356" s="175"/>
      <c r="AS356" s="175"/>
      <c r="AT356" s="175"/>
      <c r="AU356" s="175"/>
      <c r="AV356" s="175"/>
      <c r="AW356" s="175"/>
      <c r="AX356" s="175"/>
      <c r="AY356" s="175"/>
      <c r="AZ356" s="175"/>
      <c r="BA356" s="175"/>
      <c r="BB356" s="175"/>
      <c r="BC356" s="175"/>
      <c r="BD356" s="175"/>
      <c r="BE356" s="175"/>
      <c r="BF356" s="175"/>
      <c r="BG356" s="175"/>
      <c r="BH356" s="175"/>
      <c r="BI356" s="175"/>
      <c r="BJ356" s="175"/>
      <c r="BK356" s="175"/>
      <c r="BL356" s="175"/>
      <c r="BM356" s="175"/>
      <c r="BN356" s="175"/>
      <c r="BO356" s="175"/>
      <c r="BP356" s="175"/>
      <c r="BQ356" s="175"/>
      <c r="BR356" s="175"/>
      <c r="BS356" s="175"/>
      <c r="BT356" s="175"/>
      <c r="BU356" s="175"/>
      <c r="BV356" s="175"/>
      <c r="CI356" s="93">
        <v>10</v>
      </c>
      <c r="CJ356" s="93" t="s">
        <v>85</v>
      </c>
      <c r="CK356" s="93" t="s">
        <v>1017</v>
      </c>
      <c r="CL356" s="93" t="s">
        <v>558</v>
      </c>
      <c r="CM356" s="93">
        <v>442</v>
      </c>
    </row>
    <row r="357" spans="1:91" s="49" customFormat="1" ht="13.5">
      <c r="A357" s="173"/>
      <c r="B357" s="51"/>
      <c r="AA357" s="173"/>
      <c r="AB357" s="173"/>
      <c r="AC357" s="173"/>
      <c r="AD357" s="175"/>
      <c r="AE357" s="175"/>
      <c r="AF357" s="175"/>
      <c r="AG357" s="175"/>
      <c r="AH357" s="175"/>
      <c r="AI357" s="175"/>
      <c r="AJ357" s="175"/>
      <c r="AK357" s="175"/>
      <c r="AL357" s="175"/>
      <c r="AM357" s="175"/>
      <c r="AN357" s="175"/>
      <c r="AO357" s="175"/>
      <c r="AP357" s="175"/>
      <c r="AQ357" s="175"/>
      <c r="AR357" s="175"/>
      <c r="AS357" s="175"/>
      <c r="AT357" s="175"/>
      <c r="AU357" s="175"/>
      <c r="AV357" s="175"/>
      <c r="AW357" s="175"/>
      <c r="AX357" s="175"/>
      <c r="AY357" s="175"/>
      <c r="AZ357" s="175"/>
      <c r="BA357" s="175"/>
      <c r="BB357" s="175"/>
      <c r="BC357" s="175"/>
      <c r="BD357" s="175"/>
      <c r="BE357" s="175"/>
      <c r="BF357" s="175"/>
      <c r="BG357" s="175"/>
      <c r="BH357" s="175"/>
      <c r="BI357" s="175"/>
      <c r="BJ357" s="175"/>
      <c r="BK357" s="175"/>
      <c r="BL357" s="175"/>
      <c r="BM357" s="175"/>
      <c r="BN357" s="175"/>
      <c r="BO357" s="175"/>
      <c r="BP357" s="175"/>
      <c r="BQ357" s="175"/>
      <c r="BR357" s="175"/>
      <c r="BS357" s="175"/>
      <c r="BT357" s="175"/>
      <c r="BU357" s="175"/>
      <c r="BV357" s="175"/>
      <c r="CI357" s="93">
        <v>10</v>
      </c>
      <c r="CJ357" s="93" t="s">
        <v>85</v>
      </c>
      <c r="CK357" s="93" t="s">
        <v>1017</v>
      </c>
      <c r="CL357" s="93" t="s">
        <v>559</v>
      </c>
      <c r="CM357" s="93">
        <v>443</v>
      </c>
    </row>
    <row r="358" spans="1:91" s="49" customFormat="1" ht="13.5">
      <c r="A358" s="173"/>
      <c r="B358" s="51"/>
      <c r="AA358" s="173"/>
      <c r="AB358" s="173"/>
      <c r="AC358" s="173"/>
      <c r="AD358" s="175"/>
      <c r="AE358" s="175"/>
      <c r="AF358" s="175"/>
      <c r="AG358" s="175"/>
      <c r="AH358" s="175"/>
      <c r="AI358" s="175"/>
      <c r="AJ358" s="175"/>
      <c r="AK358" s="175"/>
      <c r="AL358" s="175"/>
      <c r="AM358" s="175"/>
      <c r="AN358" s="175"/>
      <c r="AO358" s="175"/>
      <c r="AP358" s="175"/>
      <c r="AQ358" s="175"/>
      <c r="AR358" s="175"/>
      <c r="AS358" s="175"/>
      <c r="AT358" s="175"/>
      <c r="AU358" s="175"/>
      <c r="AV358" s="175"/>
      <c r="AW358" s="175"/>
      <c r="AX358" s="175"/>
      <c r="AY358" s="175"/>
      <c r="AZ358" s="175"/>
      <c r="BA358" s="175"/>
      <c r="BB358" s="175"/>
      <c r="BC358" s="175"/>
      <c r="BD358" s="175"/>
      <c r="BE358" s="175"/>
      <c r="BF358" s="175"/>
      <c r="BG358" s="175"/>
      <c r="BH358" s="175"/>
      <c r="BI358" s="175"/>
      <c r="BJ358" s="175"/>
      <c r="BK358" s="175"/>
      <c r="BL358" s="175"/>
      <c r="BM358" s="175"/>
      <c r="BN358" s="175"/>
      <c r="BO358" s="175"/>
      <c r="BP358" s="175"/>
      <c r="BQ358" s="175"/>
      <c r="BR358" s="175"/>
      <c r="BS358" s="175"/>
      <c r="BT358" s="175"/>
      <c r="BU358" s="175"/>
      <c r="BV358" s="175"/>
      <c r="CI358" s="93">
        <v>10</v>
      </c>
      <c r="CJ358" s="93" t="s">
        <v>85</v>
      </c>
      <c r="CK358" s="93" t="s">
        <v>1017</v>
      </c>
      <c r="CL358" s="93" t="s">
        <v>560</v>
      </c>
      <c r="CM358" s="93">
        <v>444</v>
      </c>
    </row>
    <row r="359" spans="1:91" s="49" customFormat="1" ht="13.5">
      <c r="A359" s="173"/>
      <c r="B359" s="51"/>
      <c r="AA359" s="173"/>
      <c r="AB359" s="173"/>
      <c r="AC359" s="173"/>
      <c r="AD359" s="175"/>
      <c r="AE359" s="175"/>
      <c r="AF359" s="175"/>
      <c r="AG359" s="175"/>
      <c r="AH359" s="175"/>
      <c r="AI359" s="175"/>
      <c r="AJ359" s="175"/>
      <c r="AK359" s="175"/>
      <c r="AL359" s="175"/>
      <c r="AM359" s="175"/>
      <c r="AN359" s="175"/>
      <c r="AO359" s="175"/>
      <c r="AP359" s="175"/>
      <c r="AQ359" s="175"/>
      <c r="AR359" s="175"/>
      <c r="AS359" s="175"/>
      <c r="AT359" s="175"/>
      <c r="AU359" s="175"/>
      <c r="AV359" s="175"/>
      <c r="AW359" s="175"/>
      <c r="AX359" s="175"/>
      <c r="AY359" s="175"/>
      <c r="AZ359" s="175"/>
      <c r="BA359" s="175"/>
      <c r="BB359" s="175"/>
      <c r="BC359" s="175"/>
      <c r="BD359" s="175"/>
      <c r="BE359" s="175"/>
      <c r="BF359" s="175"/>
      <c r="BG359" s="175"/>
      <c r="BH359" s="175"/>
      <c r="BI359" s="175"/>
      <c r="BJ359" s="175"/>
      <c r="BK359" s="175"/>
      <c r="BL359" s="175"/>
      <c r="BM359" s="175"/>
      <c r="BN359" s="175"/>
      <c r="BO359" s="175"/>
      <c r="BP359" s="175"/>
      <c r="BQ359" s="175"/>
      <c r="BR359" s="175"/>
      <c r="BS359" s="175"/>
      <c r="BT359" s="175"/>
      <c r="BU359" s="175"/>
      <c r="BV359" s="175"/>
      <c r="CI359" s="93">
        <v>10</v>
      </c>
      <c r="CJ359" s="93" t="s">
        <v>85</v>
      </c>
      <c r="CK359" s="93" t="s">
        <v>1017</v>
      </c>
      <c r="CL359" s="93" t="s">
        <v>561</v>
      </c>
      <c r="CM359" s="93">
        <v>445</v>
      </c>
    </row>
    <row r="360" spans="1:91" s="49" customFormat="1" ht="13.5">
      <c r="A360" s="173"/>
      <c r="B360" s="51"/>
      <c r="AA360" s="173"/>
      <c r="AB360" s="173"/>
      <c r="AC360" s="173"/>
      <c r="AD360" s="175"/>
      <c r="AE360" s="175"/>
      <c r="AF360" s="175"/>
      <c r="AG360" s="175"/>
      <c r="AH360" s="175"/>
      <c r="AI360" s="175"/>
      <c r="AJ360" s="175"/>
      <c r="AK360" s="175"/>
      <c r="AL360" s="175"/>
      <c r="AM360" s="175"/>
      <c r="AN360" s="175"/>
      <c r="AO360" s="175"/>
      <c r="AP360" s="175"/>
      <c r="AQ360" s="175"/>
      <c r="AR360" s="175"/>
      <c r="AS360" s="175"/>
      <c r="AT360" s="175"/>
      <c r="AU360" s="175"/>
      <c r="AV360" s="175"/>
      <c r="AW360" s="175"/>
      <c r="AX360" s="175"/>
      <c r="AY360" s="175"/>
      <c r="AZ360" s="175"/>
      <c r="BA360" s="175"/>
      <c r="BB360" s="175"/>
      <c r="BC360" s="175"/>
      <c r="BD360" s="175"/>
      <c r="BE360" s="175"/>
      <c r="BF360" s="175"/>
      <c r="BG360" s="175"/>
      <c r="BH360" s="175"/>
      <c r="BI360" s="175"/>
      <c r="BJ360" s="175"/>
      <c r="BK360" s="175"/>
      <c r="BL360" s="175"/>
      <c r="BM360" s="175"/>
      <c r="BN360" s="175"/>
      <c r="BO360" s="175"/>
      <c r="BP360" s="175"/>
      <c r="BQ360" s="175"/>
      <c r="BR360" s="175"/>
      <c r="BS360" s="175"/>
      <c r="BT360" s="175"/>
      <c r="BU360" s="175"/>
      <c r="BV360" s="175"/>
      <c r="CI360" s="93">
        <v>10</v>
      </c>
      <c r="CJ360" s="93" t="s">
        <v>85</v>
      </c>
      <c r="CK360" s="93" t="s">
        <v>1017</v>
      </c>
      <c r="CL360" s="93" t="s">
        <v>562</v>
      </c>
      <c r="CM360" s="93">
        <v>446</v>
      </c>
    </row>
    <row r="361" spans="1:91" s="49" customFormat="1" ht="13.5">
      <c r="A361" s="173"/>
      <c r="B361" s="51"/>
      <c r="AA361" s="173"/>
      <c r="AB361" s="173"/>
      <c r="AC361" s="173"/>
      <c r="AD361" s="175"/>
      <c r="AE361" s="175"/>
      <c r="AF361" s="175"/>
      <c r="AG361" s="175"/>
      <c r="AH361" s="175"/>
      <c r="AI361" s="175"/>
      <c r="AJ361" s="175"/>
      <c r="AK361" s="175"/>
      <c r="AL361" s="175"/>
      <c r="AM361" s="175"/>
      <c r="AN361" s="175"/>
      <c r="AO361" s="175"/>
      <c r="AP361" s="175"/>
      <c r="AQ361" s="175"/>
      <c r="AR361" s="175"/>
      <c r="AS361" s="175"/>
      <c r="AT361" s="175"/>
      <c r="AU361" s="175"/>
      <c r="AV361" s="175"/>
      <c r="AW361" s="175"/>
      <c r="AX361" s="175"/>
      <c r="AY361" s="175"/>
      <c r="AZ361" s="175"/>
      <c r="BA361" s="175"/>
      <c r="BB361" s="175"/>
      <c r="BC361" s="175"/>
      <c r="BD361" s="175"/>
      <c r="BE361" s="175"/>
      <c r="BF361" s="175"/>
      <c r="BG361" s="175"/>
      <c r="BH361" s="175"/>
      <c r="BI361" s="175"/>
      <c r="BJ361" s="175"/>
      <c r="BK361" s="175"/>
      <c r="BL361" s="175"/>
      <c r="BM361" s="175"/>
      <c r="BN361" s="175"/>
      <c r="BO361" s="175"/>
      <c r="BP361" s="175"/>
      <c r="BQ361" s="175"/>
      <c r="BR361" s="175"/>
      <c r="BS361" s="175"/>
      <c r="BT361" s="175"/>
      <c r="BU361" s="175"/>
      <c r="BV361" s="175"/>
      <c r="CI361" s="93">
        <v>10</v>
      </c>
      <c r="CJ361" s="93" t="s">
        <v>85</v>
      </c>
      <c r="CK361" s="93" t="s">
        <v>1017</v>
      </c>
      <c r="CL361" s="93" t="s">
        <v>563</v>
      </c>
      <c r="CM361" s="93">
        <v>447</v>
      </c>
    </row>
    <row r="362" spans="1:91" s="49" customFormat="1" ht="13.5">
      <c r="A362" s="173"/>
      <c r="B362" s="51"/>
      <c r="AA362" s="173"/>
      <c r="AB362" s="173"/>
      <c r="AC362" s="173"/>
      <c r="AD362" s="175"/>
      <c r="AE362" s="175"/>
      <c r="AF362" s="175"/>
      <c r="AG362" s="175"/>
      <c r="AH362" s="175"/>
      <c r="AI362" s="175"/>
      <c r="AJ362" s="175"/>
      <c r="AK362" s="175"/>
      <c r="AL362" s="175"/>
      <c r="AM362" s="175"/>
      <c r="AN362" s="175"/>
      <c r="AO362" s="175"/>
      <c r="AP362" s="175"/>
      <c r="AQ362" s="175"/>
      <c r="AR362" s="175"/>
      <c r="AS362" s="175"/>
      <c r="AT362" s="175"/>
      <c r="AU362" s="175"/>
      <c r="AV362" s="175"/>
      <c r="AW362" s="175"/>
      <c r="AX362" s="175"/>
      <c r="AY362" s="175"/>
      <c r="AZ362" s="175"/>
      <c r="BA362" s="175"/>
      <c r="BB362" s="175"/>
      <c r="BC362" s="175"/>
      <c r="BD362" s="175"/>
      <c r="BE362" s="175"/>
      <c r="BF362" s="175"/>
      <c r="BG362" s="175"/>
      <c r="BH362" s="175"/>
      <c r="BI362" s="175"/>
      <c r="BJ362" s="175"/>
      <c r="BK362" s="175"/>
      <c r="BL362" s="175"/>
      <c r="BM362" s="175"/>
      <c r="BN362" s="175"/>
      <c r="BO362" s="175"/>
      <c r="BP362" s="175"/>
      <c r="BQ362" s="175"/>
      <c r="BR362" s="175"/>
      <c r="BS362" s="175"/>
      <c r="BT362" s="175"/>
      <c r="BU362" s="175"/>
      <c r="BV362" s="175"/>
      <c r="CI362" s="93">
        <v>10</v>
      </c>
      <c r="CJ362" s="93" t="s">
        <v>85</v>
      </c>
      <c r="CK362" s="93" t="s">
        <v>1017</v>
      </c>
      <c r="CL362" s="93" t="s">
        <v>564</v>
      </c>
      <c r="CM362" s="93">
        <v>448</v>
      </c>
    </row>
    <row r="363" spans="1:91" s="49" customFormat="1" ht="13.5">
      <c r="A363" s="173"/>
      <c r="B363" s="51"/>
      <c r="AA363" s="173"/>
      <c r="AB363" s="173"/>
      <c r="AC363" s="173"/>
      <c r="AD363" s="175"/>
      <c r="AE363" s="175"/>
      <c r="AF363" s="175"/>
      <c r="AG363" s="175"/>
      <c r="AH363" s="175"/>
      <c r="AI363" s="175"/>
      <c r="AJ363" s="175"/>
      <c r="AK363" s="175"/>
      <c r="AL363" s="175"/>
      <c r="AM363" s="175"/>
      <c r="AN363" s="175"/>
      <c r="AO363" s="175"/>
      <c r="AP363" s="175"/>
      <c r="AQ363" s="175"/>
      <c r="AR363" s="175"/>
      <c r="AS363" s="175"/>
      <c r="AT363" s="175"/>
      <c r="AU363" s="175"/>
      <c r="AV363" s="175"/>
      <c r="AW363" s="175"/>
      <c r="AX363" s="175"/>
      <c r="AY363" s="175"/>
      <c r="AZ363" s="175"/>
      <c r="BA363" s="175"/>
      <c r="BB363" s="175"/>
      <c r="BC363" s="175"/>
      <c r="BD363" s="175"/>
      <c r="BE363" s="175"/>
      <c r="BF363" s="175"/>
      <c r="BG363" s="175"/>
      <c r="BH363" s="175"/>
      <c r="BI363" s="175"/>
      <c r="BJ363" s="175"/>
      <c r="BK363" s="175"/>
      <c r="BL363" s="175"/>
      <c r="BM363" s="175"/>
      <c r="BN363" s="175"/>
      <c r="BO363" s="175"/>
      <c r="BP363" s="175"/>
      <c r="BQ363" s="175"/>
      <c r="BR363" s="175"/>
      <c r="BS363" s="175"/>
      <c r="BT363" s="175"/>
      <c r="BU363" s="175"/>
      <c r="BV363" s="175"/>
      <c r="CI363" s="93">
        <v>10</v>
      </c>
      <c r="CJ363" s="93" t="s">
        <v>85</v>
      </c>
      <c r="CK363" s="93" t="s">
        <v>1017</v>
      </c>
      <c r="CL363" s="93" t="s">
        <v>1015</v>
      </c>
      <c r="CM363" s="93">
        <v>449</v>
      </c>
    </row>
    <row r="364" spans="1:91" s="49" customFormat="1" ht="13.5">
      <c r="A364" s="173"/>
      <c r="B364" s="51"/>
      <c r="AA364" s="173"/>
      <c r="AB364" s="173"/>
      <c r="AC364" s="173"/>
      <c r="AD364" s="175"/>
      <c r="AE364" s="175"/>
      <c r="AF364" s="175"/>
      <c r="AG364" s="175"/>
      <c r="AH364" s="175"/>
      <c r="AI364" s="175"/>
      <c r="AJ364" s="175"/>
      <c r="AK364" s="175"/>
      <c r="AL364" s="175"/>
      <c r="AM364" s="175"/>
      <c r="AN364" s="175"/>
      <c r="AO364" s="175"/>
      <c r="AP364" s="175"/>
      <c r="AQ364" s="175"/>
      <c r="AR364" s="175"/>
      <c r="AS364" s="175"/>
      <c r="AT364" s="175"/>
      <c r="AU364" s="175"/>
      <c r="AV364" s="175"/>
      <c r="AW364" s="175"/>
      <c r="AX364" s="175"/>
      <c r="AY364" s="175"/>
      <c r="AZ364" s="175"/>
      <c r="BA364" s="175"/>
      <c r="BB364" s="175"/>
      <c r="BC364" s="175"/>
      <c r="BD364" s="175"/>
      <c r="BE364" s="175"/>
      <c r="BF364" s="175"/>
      <c r="BG364" s="175"/>
      <c r="BH364" s="175"/>
      <c r="BI364" s="175"/>
      <c r="BJ364" s="175"/>
      <c r="BK364" s="175"/>
      <c r="BL364" s="175"/>
      <c r="BM364" s="175"/>
      <c r="BN364" s="175"/>
      <c r="BO364" s="175"/>
      <c r="BP364" s="175"/>
      <c r="BQ364" s="175"/>
      <c r="BR364" s="175"/>
      <c r="BS364" s="175"/>
      <c r="BT364" s="175"/>
      <c r="BU364" s="175"/>
      <c r="BV364" s="175"/>
      <c r="CI364" s="93">
        <v>10</v>
      </c>
      <c r="CJ364" s="93" t="s">
        <v>85</v>
      </c>
      <c r="CK364" s="93" t="s">
        <v>1017</v>
      </c>
      <c r="CL364" s="93" t="s">
        <v>1016</v>
      </c>
      <c r="CM364" s="93">
        <v>450</v>
      </c>
    </row>
    <row r="365" spans="1:91" s="49" customFormat="1" ht="13.5">
      <c r="A365" s="173"/>
      <c r="B365" s="51"/>
      <c r="AA365" s="173"/>
      <c r="AB365" s="173"/>
      <c r="AC365" s="173"/>
      <c r="AD365" s="175"/>
      <c r="AE365" s="175"/>
      <c r="AF365" s="175"/>
      <c r="AG365" s="175"/>
      <c r="AH365" s="175"/>
      <c r="AI365" s="175"/>
      <c r="AJ365" s="175"/>
      <c r="AK365" s="175"/>
      <c r="AL365" s="175"/>
      <c r="AM365" s="175"/>
      <c r="AN365" s="175"/>
      <c r="AO365" s="175"/>
      <c r="AP365" s="175"/>
      <c r="AQ365" s="175"/>
      <c r="AR365" s="175"/>
      <c r="AS365" s="175"/>
      <c r="AT365" s="175"/>
      <c r="AU365" s="175"/>
      <c r="AV365" s="175"/>
      <c r="AW365" s="175"/>
      <c r="AX365" s="175"/>
      <c r="AY365" s="175"/>
      <c r="AZ365" s="175"/>
      <c r="BA365" s="175"/>
      <c r="BB365" s="175"/>
      <c r="BC365" s="175"/>
      <c r="BD365" s="175"/>
      <c r="BE365" s="175"/>
      <c r="BF365" s="175"/>
      <c r="BG365" s="175"/>
      <c r="BH365" s="175"/>
      <c r="BI365" s="175"/>
      <c r="BJ365" s="175"/>
      <c r="BK365" s="175"/>
      <c r="BL365" s="175"/>
      <c r="BM365" s="175"/>
      <c r="BN365" s="175"/>
      <c r="BO365" s="175"/>
      <c r="BP365" s="175"/>
      <c r="BQ365" s="175"/>
      <c r="BR365" s="175"/>
      <c r="BS365" s="175"/>
      <c r="BT365" s="175"/>
      <c r="BU365" s="175"/>
      <c r="BV365" s="175"/>
      <c r="CI365" s="93"/>
      <c r="CJ365" s="93"/>
      <c r="CK365" s="93"/>
      <c r="CL365" s="93"/>
      <c r="CM365" s="93"/>
    </row>
    <row r="366" spans="1:91" s="49" customFormat="1" ht="13.5">
      <c r="A366" s="173"/>
      <c r="B366" s="51"/>
      <c r="AA366" s="173"/>
      <c r="AB366" s="173"/>
      <c r="AC366" s="173"/>
      <c r="AD366" s="175"/>
      <c r="AE366" s="175"/>
      <c r="AF366" s="175"/>
      <c r="AG366" s="175"/>
      <c r="AH366" s="175"/>
      <c r="AI366" s="175"/>
      <c r="AJ366" s="175"/>
      <c r="AK366" s="175"/>
      <c r="AL366" s="175"/>
      <c r="AM366" s="175"/>
      <c r="AN366" s="175"/>
      <c r="AO366" s="175"/>
      <c r="AP366" s="175"/>
      <c r="AQ366" s="175"/>
      <c r="AR366" s="175"/>
      <c r="AS366" s="175"/>
      <c r="AT366" s="175"/>
      <c r="AU366" s="175"/>
      <c r="AV366" s="175"/>
      <c r="AW366" s="175"/>
      <c r="AX366" s="175"/>
      <c r="AY366" s="175"/>
      <c r="AZ366" s="175"/>
      <c r="BA366" s="175"/>
      <c r="BB366" s="175"/>
      <c r="BC366" s="175"/>
      <c r="BD366" s="175"/>
      <c r="BE366" s="175"/>
      <c r="BF366" s="175"/>
      <c r="BG366" s="175"/>
      <c r="BH366" s="175"/>
      <c r="BI366" s="175"/>
      <c r="BJ366" s="175"/>
      <c r="BK366" s="175"/>
      <c r="BL366" s="175"/>
      <c r="BM366" s="175"/>
      <c r="BN366" s="175"/>
      <c r="BO366" s="175"/>
      <c r="BP366" s="175"/>
      <c r="BQ366" s="175"/>
      <c r="BR366" s="175"/>
      <c r="BS366" s="175"/>
      <c r="BT366" s="175"/>
      <c r="BU366" s="175"/>
      <c r="BV366" s="175"/>
      <c r="CI366" s="93"/>
      <c r="CJ366" s="93"/>
      <c r="CK366" s="93"/>
      <c r="CL366" s="93"/>
      <c r="CM366" s="93"/>
    </row>
    <row r="367" spans="1:91" s="49" customFormat="1" ht="13.5">
      <c r="A367" s="173"/>
      <c r="B367" s="51"/>
      <c r="AA367" s="173"/>
      <c r="AB367" s="173"/>
      <c r="AC367" s="173"/>
      <c r="AD367" s="175"/>
      <c r="AE367" s="175"/>
      <c r="AF367" s="175"/>
      <c r="AG367" s="175"/>
      <c r="AH367" s="175"/>
      <c r="AI367" s="175"/>
      <c r="AJ367" s="175"/>
      <c r="AK367" s="175"/>
      <c r="AL367" s="175"/>
      <c r="AM367" s="175"/>
      <c r="AN367" s="175"/>
      <c r="AO367" s="175"/>
      <c r="AP367" s="175"/>
      <c r="AQ367" s="175"/>
      <c r="AR367" s="175"/>
      <c r="AS367" s="175"/>
      <c r="AT367" s="175"/>
      <c r="AU367" s="175"/>
      <c r="AV367" s="175"/>
      <c r="AW367" s="175"/>
      <c r="AX367" s="175"/>
      <c r="AY367" s="175"/>
      <c r="AZ367" s="175"/>
      <c r="BA367" s="175"/>
      <c r="BB367" s="175"/>
      <c r="BC367" s="175"/>
      <c r="BD367" s="175"/>
      <c r="BE367" s="175"/>
      <c r="BF367" s="175"/>
      <c r="BG367" s="175"/>
      <c r="BH367" s="175"/>
      <c r="BI367" s="175"/>
      <c r="BJ367" s="175"/>
      <c r="BK367" s="175"/>
      <c r="BL367" s="175"/>
      <c r="BM367" s="175"/>
      <c r="BN367" s="175"/>
      <c r="BO367" s="175"/>
      <c r="BP367" s="175"/>
      <c r="BQ367" s="175"/>
      <c r="BR367" s="175"/>
      <c r="BS367" s="175"/>
      <c r="BT367" s="175"/>
      <c r="BU367" s="175"/>
      <c r="BV367" s="175"/>
      <c r="CI367" s="93">
        <v>11</v>
      </c>
      <c r="CJ367" s="93" t="s">
        <v>85</v>
      </c>
      <c r="CK367" s="93" t="s">
        <v>565</v>
      </c>
      <c r="CL367" s="93" t="s">
        <v>566</v>
      </c>
      <c r="CM367" s="93">
        <v>451</v>
      </c>
    </row>
    <row r="368" spans="1:91" s="49" customFormat="1" ht="13.5">
      <c r="A368" s="173"/>
      <c r="B368" s="51"/>
      <c r="AA368" s="173"/>
      <c r="AB368" s="173"/>
      <c r="AC368" s="173"/>
      <c r="AD368" s="175"/>
      <c r="AE368" s="175"/>
      <c r="AF368" s="175"/>
      <c r="AG368" s="175"/>
      <c r="AH368" s="175"/>
      <c r="AI368" s="175"/>
      <c r="AJ368" s="175"/>
      <c r="AK368" s="175"/>
      <c r="AL368" s="175"/>
      <c r="AM368" s="175"/>
      <c r="AN368" s="175"/>
      <c r="AO368" s="175"/>
      <c r="AP368" s="175"/>
      <c r="AQ368" s="175"/>
      <c r="AR368" s="175"/>
      <c r="AS368" s="175"/>
      <c r="AT368" s="175"/>
      <c r="AU368" s="175"/>
      <c r="AV368" s="175"/>
      <c r="AW368" s="175"/>
      <c r="AX368" s="175"/>
      <c r="AY368" s="175"/>
      <c r="AZ368" s="175"/>
      <c r="BA368" s="175"/>
      <c r="BB368" s="175"/>
      <c r="BC368" s="175"/>
      <c r="BD368" s="175"/>
      <c r="BE368" s="175"/>
      <c r="BF368" s="175"/>
      <c r="BG368" s="175"/>
      <c r="BH368" s="175"/>
      <c r="BI368" s="175"/>
      <c r="BJ368" s="175"/>
      <c r="BK368" s="175"/>
      <c r="BL368" s="175"/>
      <c r="BM368" s="175"/>
      <c r="BN368" s="175"/>
      <c r="BO368" s="175"/>
      <c r="BP368" s="175"/>
      <c r="BQ368" s="175"/>
      <c r="BR368" s="175"/>
      <c r="BS368" s="175"/>
      <c r="BT368" s="175"/>
      <c r="BU368" s="175"/>
      <c r="BV368" s="175"/>
      <c r="CI368" s="93">
        <v>11</v>
      </c>
      <c r="CJ368" s="93" t="s">
        <v>85</v>
      </c>
      <c r="CK368" s="93" t="s">
        <v>565</v>
      </c>
      <c r="CL368" s="93" t="s">
        <v>567</v>
      </c>
      <c r="CM368" s="93">
        <v>452</v>
      </c>
    </row>
    <row r="369" spans="1:91" s="49" customFormat="1" ht="13.5">
      <c r="A369" s="173"/>
      <c r="B369" s="51"/>
      <c r="AA369" s="173"/>
      <c r="AB369" s="173"/>
      <c r="AC369" s="173"/>
      <c r="AD369" s="175"/>
      <c r="AE369" s="175"/>
      <c r="AF369" s="175"/>
      <c r="AG369" s="175"/>
      <c r="AH369" s="175"/>
      <c r="AI369" s="175"/>
      <c r="AJ369" s="175"/>
      <c r="AK369" s="175"/>
      <c r="AL369" s="175"/>
      <c r="AM369" s="175"/>
      <c r="AN369" s="175"/>
      <c r="AO369" s="175"/>
      <c r="AP369" s="175"/>
      <c r="AQ369" s="175"/>
      <c r="AR369" s="175"/>
      <c r="AS369" s="175"/>
      <c r="AT369" s="175"/>
      <c r="AU369" s="175"/>
      <c r="AV369" s="175"/>
      <c r="AW369" s="175"/>
      <c r="AX369" s="175"/>
      <c r="AY369" s="175"/>
      <c r="AZ369" s="175"/>
      <c r="BA369" s="175"/>
      <c r="BB369" s="175"/>
      <c r="BC369" s="175"/>
      <c r="BD369" s="175"/>
      <c r="BE369" s="175"/>
      <c r="BF369" s="175"/>
      <c r="BG369" s="175"/>
      <c r="BH369" s="175"/>
      <c r="BI369" s="175"/>
      <c r="BJ369" s="175"/>
      <c r="BK369" s="175"/>
      <c r="BL369" s="175"/>
      <c r="BM369" s="175"/>
      <c r="BN369" s="175"/>
      <c r="BO369" s="175"/>
      <c r="BP369" s="175"/>
      <c r="BQ369" s="175"/>
      <c r="BR369" s="175"/>
      <c r="BS369" s="175"/>
      <c r="BT369" s="175"/>
      <c r="BU369" s="175"/>
      <c r="BV369" s="175"/>
      <c r="CI369" s="93">
        <v>11</v>
      </c>
      <c r="CJ369" s="93" t="s">
        <v>85</v>
      </c>
      <c r="CK369" s="93" t="s">
        <v>565</v>
      </c>
      <c r="CL369" s="93" t="s">
        <v>568</v>
      </c>
      <c r="CM369" s="93">
        <v>453</v>
      </c>
    </row>
    <row r="370" spans="1:91" s="49" customFormat="1" ht="13.5">
      <c r="A370" s="173"/>
      <c r="B370" s="51"/>
      <c r="AA370" s="173"/>
      <c r="AB370" s="173"/>
      <c r="AC370" s="173"/>
      <c r="AD370" s="175"/>
      <c r="AE370" s="175"/>
      <c r="AF370" s="175"/>
      <c r="AG370" s="175"/>
      <c r="AH370" s="175"/>
      <c r="AI370" s="175"/>
      <c r="AJ370" s="175"/>
      <c r="AK370" s="175"/>
      <c r="AL370" s="175"/>
      <c r="AM370" s="175"/>
      <c r="AN370" s="175"/>
      <c r="AO370" s="175"/>
      <c r="AP370" s="175"/>
      <c r="AQ370" s="175"/>
      <c r="AR370" s="175"/>
      <c r="AS370" s="175"/>
      <c r="AT370" s="175"/>
      <c r="AU370" s="175"/>
      <c r="AV370" s="175"/>
      <c r="AW370" s="175"/>
      <c r="AX370" s="175"/>
      <c r="AY370" s="175"/>
      <c r="AZ370" s="175"/>
      <c r="BA370" s="175"/>
      <c r="BB370" s="175"/>
      <c r="BC370" s="175"/>
      <c r="BD370" s="175"/>
      <c r="BE370" s="175"/>
      <c r="BF370" s="175"/>
      <c r="BG370" s="175"/>
      <c r="BH370" s="175"/>
      <c r="BI370" s="175"/>
      <c r="BJ370" s="175"/>
      <c r="BK370" s="175"/>
      <c r="BL370" s="175"/>
      <c r="BM370" s="175"/>
      <c r="BN370" s="175"/>
      <c r="BO370" s="175"/>
      <c r="BP370" s="175"/>
      <c r="BQ370" s="175"/>
      <c r="BR370" s="175"/>
      <c r="BS370" s="175"/>
      <c r="BT370" s="175"/>
      <c r="BU370" s="175"/>
      <c r="BV370" s="175"/>
      <c r="CI370" s="93">
        <v>11</v>
      </c>
      <c r="CJ370" s="93" t="s">
        <v>85</v>
      </c>
      <c r="CK370" s="93" t="s">
        <v>565</v>
      </c>
      <c r="CL370" s="93" t="s">
        <v>569</v>
      </c>
      <c r="CM370" s="93">
        <v>454</v>
      </c>
    </row>
    <row r="371" spans="1:91" s="49" customFormat="1" ht="13.5">
      <c r="A371" s="173"/>
      <c r="B371" s="51"/>
      <c r="AA371" s="173"/>
      <c r="AB371" s="173"/>
      <c r="AC371" s="173"/>
      <c r="AD371" s="175"/>
      <c r="AE371" s="175"/>
      <c r="AF371" s="175"/>
      <c r="AG371" s="175"/>
      <c r="AH371" s="175"/>
      <c r="AI371" s="175"/>
      <c r="AJ371" s="175"/>
      <c r="AK371" s="175"/>
      <c r="AL371" s="175"/>
      <c r="AM371" s="175"/>
      <c r="AN371" s="175"/>
      <c r="AO371" s="175"/>
      <c r="AP371" s="175"/>
      <c r="AQ371" s="175"/>
      <c r="AR371" s="175"/>
      <c r="AS371" s="175"/>
      <c r="AT371" s="175"/>
      <c r="AU371" s="175"/>
      <c r="AV371" s="175"/>
      <c r="AW371" s="175"/>
      <c r="AX371" s="175"/>
      <c r="AY371" s="175"/>
      <c r="AZ371" s="175"/>
      <c r="BA371" s="175"/>
      <c r="BB371" s="175"/>
      <c r="BC371" s="175"/>
      <c r="BD371" s="175"/>
      <c r="BE371" s="175"/>
      <c r="BF371" s="175"/>
      <c r="BG371" s="175"/>
      <c r="BH371" s="175"/>
      <c r="BI371" s="175"/>
      <c r="BJ371" s="175"/>
      <c r="BK371" s="175"/>
      <c r="BL371" s="175"/>
      <c r="BM371" s="175"/>
      <c r="BN371" s="175"/>
      <c r="BO371" s="175"/>
      <c r="BP371" s="175"/>
      <c r="BQ371" s="175"/>
      <c r="BR371" s="175"/>
      <c r="BS371" s="175"/>
      <c r="BT371" s="175"/>
      <c r="BU371" s="175"/>
      <c r="BV371" s="175"/>
      <c r="CI371" s="93">
        <v>11</v>
      </c>
      <c r="CJ371" s="93" t="s">
        <v>85</v>
      </c>
      <c r="CK371" s="93" t="s">
        <v>565</v>
      </c>
      <c r="CL371" s="93" t="s">
        <v>570</v>
      </c>
      <c r="CM371" s="93">
        <v>455</v>
      </c>
    </row>
    <row r="372" spans="1:91" s="49" customFormat="1" ht="13.5">
      <c r="A372" s="173"/>
      <c r="B372" s="51"/>
      <c r="AA372" s="173"/>
      <c r="AB372" s="173"/>
      <c r="AC372" s="173"/>
      <c r="AD372" s="175"/>
      <c r="AE372" s="175"/>
      <c r="AF372" s="175"/>
      <c r="AG372" s="175"/>
      <c r="AH372" s="175"/>
      <c r="AI372" s="175"/>
      <c r="AJ372" s="175"/>
      <c r="AK372" s="175"/>
      <c r="AL372" s="175"/>
      <c r="AM372" s="175"/>
      <c r="AN372" s="175"/>
      <c r="AO372" s="175"/>
      <c r="AP372" s="175"/>
      <c r="AQ372" s="175"/>
      <c r="AR372" s="175"/>
      <c r="AS372" s="175"/>
      <c r="AT372" s="175"/>
      <c r="AU372" s="175"/>
      <c r="AV372" s="175"/>
      <c r="AW372" s="175"/>
      <c r="AX372" s="175"/>
      <c r="AY372" s="175"/>
      <c r="AZ372" s="175"/>
      <c r="BA372" s="175"/>
      <c r="BB372" s="175"/>
      <c r="BC372" s="175"/>
      <c r="BD372" s="175"/>
      <c r="BE372" s="175"/>
      <c r="BF372" s="175"/>
      <c r="BG372" s="175"/>
      <c r="BH372" s="175"/>
      <c r="BI372" s="175"/>
      <c r="BJ372" s="175"/>
      <c r="BK372" s="175"/>
      <c r="BL372" s="175"/>
      <c r="BM372" s="175"/>
      <c r="BN372" s="175"/>
      <c r="BO372" s="175"/>
      <c r="BP372" s="175"/>
      <c r="BQ372" s="175"/>
      <c r="BR372" s="175"/>
      <c r="BS372" s="175"/>
      <c r="BT372" s="175"/>
      <c r="BU372" s="175"/>
      <c r="BV372" s="175"/>
      <c r="CI372" s="93">
        <v>11</v>
      </c>
      <c r="CJ372" s="93" t="s">
        <v>85</v>
      </c>
      <c r="CK372" s="93" t="s">
        <v>565</v>
      </c>
      <c r="CL372" s="93" t="s">
        <v>571</v>
      </c>
      <c r="CM372" s="93">
        <v>456</v>
      </c>
    </row>
    <row r="373" spans="1:91" s="49" customFormat="1" ht="13.5">
      <c r="A373" s="173"/>
      <c r="B373" s="51"/>
      <c r="AA373" s="173"/>
      <c r="AB373" s="173"/>
      <c r="AC373" s="173"/>
      <c r="AD373" s="175"/>
      <c r="AE373" s="175"/>
      <c r="AF373" s="175"/>
      <c r="AG373" s="175"/>
      <c r="AH373" s="175"/>
      <c r="AI373" s="175"/>
      <c r="AJ373" s="175"/>
      <c r="AK373" s="175"/>
      <c r="AL373" s="175"/>
      <c r="AM373" s="175"/>
      <c r="AN373" s="175"/>
      <c r="AO373" s="175"/>
      <c r="AP373" s="175"/>
      <c r="AQ373" s="175"/>
      <c r="AR373" s="175"/>
      <c r="AS373" s="175"/>
      <c r="AT373" s="175"/>
      <c r="AU373" s="175"/>
      <c r="AV373" s="175"/>
      <c r="AW373" s="175"/>
      <c r="AX373" s="175"/>
      <c r="AY373" s="175"/>
      <c r="AZ373" s="175"/>
      <c r="BA373" s="175"/>
      <c r="BB373" s="175"/>
      <c r="BC373" s="175"/>
      <c r="BD373" s="175"/>
      <c r="BE373" s="175"/>
      <c r="BF373" s="175"/>
      <c r="BG373" s="175"/>
      <c r="BH373" s="175"/>
      <c r="BI373" s="175"/>
      <c r="BJ373" s="175"/>
      <c r="BK373" s="175"/>
      <c r="BL373" s="175"/>
      <c r="BM373" s="175"/>
      <c r="BN373" s="175"/>
      <c r="BO373" s="175"/>
      <c r="BP373" s="175"/>
      <c r="BQ373" s="175"/>
      <c r="BR373" s="175"/>
      <c r="BS373" s="175"/>
      <c r="BT373" s="175"/>
      <c r="BU373" s="175"/>
      <c r="BV373" s="175"/>
      <c r="CI373" s="93">
        <v>11</v>
      </c>
      <c r="CJ373" s="93" t="s">
        <v>85</v>
      </c>
      <c r="CK373" s="93" t="s">
        <v>565</v>
      </c>
      <c r="CL373" s="93" t="s">
        <v>572</v>
      </c>
      <c r="CM373" s="93">
        <v>457</v>
      </c>
    </row>
    <row r="374" spans="1:91" s="49" customFormat="1" ht="13.5">
      <c r="A374" s="173"/>
      <c r="B374" s="51"/>
      <c r="AA374" s="173"/>
      <c r="AB374" s="173"/>
      <c r="AC374" s="173"/>
      <c r="AD374" s="175"/>
      <c r="AE374" s="175"/>
      <c r="AF374" s="175"/>
      <c r="AG374" s="175"/>
      <c r="AH374" s="175"/>
      <c r="AI374" s="175"/>
      <c r="AJ374" s="175"/>
      <c r="AK374" s="175"/>
      <c r="AL374" s="175"/>
      <c r="AM374" s="175"/>
      <c r="AN374" s="175"/>
      <c r="AO374" s="175"/>
      <c r="AP374" s="175"/>
      <c r="AQ374" s="175"/>
      <c r="AR374" s="175"/>
      <c r="AS374" s="175"/>
      <c r="AT374" s="175"/>
      <c r="AU374" s="175"/>
      <c r="AV374" s="175"/>
      <c r="AW374" s="175"/>
      <c r="AX374" s="175"/>
      <c r="AY374" s="175"/>
      <c r="AZ374" s="175"/>
      <c r="BA374" s="175"/>
      <c r="BB374" s="175"/>
      <c r="BC374" s="175"/>
      <c r="BD374" s="175"/>
      <c r="BE374" s="175"/>
      <c r="BF374" s="175"/>
      <c r="BG374" s="175"/>
      <c r="BH374" s="175"/>
      <c r="BI374" s="175"/>
      <c r="BJ374" s="175"/>
      <c r="BK374" s="175"/>
      <c r="BL374" s="175"/>
      <c r="BM374" s="175"/>
      <c r="BN374" s="175"/>
      <c r="BO374" s="175"/>
      <c r="BP374" s="175"/>
      <c r="BQ374" s="175"/>
      <c r="BR374" s="175"/>
      <c r="BS374" s="175"/>
      <c r="BT374" s="175"/>
      <c r="BU374" s="175"/>
      <c r="BV374" s="175"/>
      <c r="CI374" s="93">
        <v>11</v>
      </c>
      <c r="CJ374" s="93" t="s">
        <v>85</v>
      </c>
      <c r="CK374" s="93" t="s">
        <v>565</v>
      </c>
      <c r="CL374" s="93" t="s">
        <v>573</v>
      </c>
      <c r="CM374" s="93">
        <v>458</v>
      </c>
    </row>
    <row r="375" spans="1:91" s="49" customFormat="1" ht="13.5">
      <c r="A375" s="173"/>
      <c r="B375" s="51"/>
      <c r="AA375" s="173"/>
      <c r="AB375" s="173"/>
      <c r="AC375" s="173"/>
      <c r="AD375" s="175"/>
      <c r="AE375" s="175"/>
      <c r="AF375" s="175"/>
      <c r="AG375" s="175"/>
      <c r="AH375" s="175"/>
      <c r="AI375" s="175"/>
      <c r="AJ375" s="175"/>
      <c r="AK375" s="175"/>
      <c r="AL375" s="175"/>
      <c r="AM375" s="175"/>
      <c r="AN375" s="175"/>
      <c r="AO375" s="175"/>
      <c r="AP375" s="175"/>
      <c r="AQ375" s="175"/>
      <c r="AR375" s="175"/>
      <c r="AS375" s="175"/>
      <c r="AT375" s="175"/>
      <c r="AU375" s="175"/>
      <c r="AV375" s="175"/>
      <c r="AW375" s="175"/>
      <c r="AX375" s="175"/>
      <c r="AY375" s="175"/>
      <c r="AZ375" s="175"/>
      <c r="BA375" s="175"/>
      <c r="BB375" s="175"/>
      <c r="BC375" s="175"/>
      <c r="BD375" s="175"/>
      <c r="BE375" s="175"/>
      <c r="BF375" s="175"/>
      <c r="BG375" s="175"/>
      <c r="BH375" s="175"/>
      <c r="BI375" s="175"/>
      <c r="BJ375" s="175"/>
      <c r="BK375" s="175"/>
      <c r="BL375" s="175"/>
      <c r="BM375" s="175"/>
      <c r="BN375" s="175"/>
      <c r="BO375" s="175"/>
      <c r="BP375" s="175"/>
      <c r="BQ375" s="175"/>
      <c r="BR375" s="175"/>
      <c r="BS375" s="175"/>
      <c r="BT375" s="175"/>
      <c r="BU375" s="175"/>
      <c r="BV375" s="175"/>
      <c r="CI375" s="93">
        <v>11</v>
      </c>
      <c r="CJ375" s="93" t="s">
        <v>85</v>
      </c>
      <c r="CK375" s="93" t="s">
        <v>565</v>
      </c>
      <c r="CL375" s="93" t="s">
        <v>574</v>
      </c>
      <c r="CM375" s="93">
        <v>459</v>
      </c>
    </row>
    <row r="376" spans="1:91" s="49" customFormat="1" ht="13.5">
      <c r="A376" s="173"/>
      <c r="B376" s="51"/>
      <c r="AA376" s="173"/>
      <c r="AB376" s="173"/>
      <c r="AC376" s="173"/>
      <c r="AD376" s="175"/>
      <c r="AE376" s="175"/>
      <c r="AF376" s="175"/>
      <c r="AG376" s="175"/>
      <c r="AH376" s="175"/>
      <c r="AI376" s="175"/>
      <c r="AJ376" s="175"/>
      <c r="AK376" s="175"/>
      <c r="AL376" s="175"/>
      <c r="AM376" s="175"/>
      <c r="AN376" s="175"/>
      <c r="AO376" s="175"/>
      <c r="AP376" s="175"/>
      <c r="AQ376" s="175"/>
      <c r="AR376" s="175"/>
      <c r="AS376" s="175"/>
      <c r="AT376" s="175"/>
      <c r="AU376" s="175"/>
      <c r="AV376" s="175"/>
      <c r="AW376" s="175"/>
      <c r="AX376" s="175"/>
      <c r="AY376" s="175"/>
      <c r="AZ376" s="175"/>
      <c r="BA376" s="175"/>
      <c r="BB376" s="175"/>
      <c r="BC376" s="175"/>
      <c r="BD376" s="175"/>
      <c r="BE376" s="175"/>
      <c r="BF376" s="175"/>
      <c r="BG376" s="175"/>
      <c r="BH376" s="175"/>
      <c r="BI376" s="175"/>
      <c r="BJ376" s="175"/>
      <c r="BK376" s="175"/>
      <c r="BL376" s="175"/>
      <c r="BM376" s="175"/>
      <c r="BN376" s="175"/>
      <c r="BO376" s="175"/>
      <c r="BP376" s="175"/>
      <c r="BQ376" s="175"/>
      <c r="BR376" s="175"/>
      <c r="BS376" s="175"/>
      <c r="BT376" s="175"/>
      <c r="BU376" s="175"/>
      <c r="BV376" s="175"/>
      <c r="CI376" s="93">
        <v>11</v>
      </c>
      <c r="CJ376" s="93" t="s">
        <v>85</v>
      </c>
      <c r="CK376" s="93" t="s">
        <v>565</v>
      </c>
      <c r="CL376" s="93" t="s">
        <v>575</v>
      </c>
      <c r="CM376" s="93">
        <v>460</v>
      </c>
    </row>
    <row r="377" spans="1:91" s="49" customFormat="1" ht="13.5">
      <c r="A377" s="173"/>
      <c r="B377" s="51"/>
      <c r="AA377" s="173"/>
      <c r="AB377" s="173"/>
      <c r="AC377" s="173"/>
      <c r="AD377" s="175"/>
      <c r="AE377" s="175"/>
      <c r="AF377" s="175"/>
      <c r="AG377" s="175"/>
      <c r="AH377" s="175"/>
      <c r="AI377" s="175"/>
      <c r="AJ377" s="175"/>
      <c r="AK377" s="175"/>
      <c r="AL377" s="175"/>
      <c r="AM377" s="175"/>
      <c r="AN377" s="175"/>
      <c r="AO377" s="175"/>
      <c r="AP377" s="175"/>
      <c r="AQ377" s="175"/>
      <c r="AR377" s="175"/>
      <c r="AS377" s="175"/>
      <c r="AT377" s="175"/>
      <c r="AU377" s="175"/>
      <c r="AV377" s="175"/>
      <c r="AW377" s="175"/>
      <c r="AX377" s="175"/>
      <c r="AY377" s="175"/>
      <c r="AZ377" s="175"/>
      <c r="BA377" s="175"/>
      <c r="BB377" s="175"/>
      <c r="BC377" s="175"/>
      <c r="BD377" s="175"/>
      <c r="BE377" s="175"/>
      <c r="BF377" s="175"/>
      <c r="BG377" s="175"/>
      <c r="BH377" s="175"/>
      <c r="BI377" s="175"/>
      <c r="BJ377" s="175"/>
      <c r="BK377" s="175"/>
      <c r="BL377" s="175"/>
      <c r="BM377" s="175"/>
      <c r="BN377" s="175"/>
      <c r="BO377" s="175"/>
      <c r="BP377" s="175"/>
      <c r="BQ377" s="175"/>
      <c r="BR377" s="175"/>
      <c r="BS377" s="175"/>
      <c r="BT377" s="175"/>
      <c r="BU377" s="175"/>
      <c r="BV377" s="175"/>
      <c r="CI377" s="93">
        <v>11</v>
      </c>
      <c r="CJ377" s="93" t="s">
        <v>85</v>
      </c>
      <c r="CK377" s="93" t="s">
        <v>565</v>
      </c>
      <c r="CL377" s="93" t="s">
        <v>576</v>
      </c>
      <c r="CM377" s="93">
        <v>461</v>
      </c>
    </row>
    <row r="378" spans="1:91" s="49" customFormat="1" ht="13.5">
      <c r="A378" s="173"/>
      <c r="B378" s="51"/>
      <c r="AA378" s="173"/>
      <c r="AB378" s="173"/>
      <c r="AC378" s="173"/>
      <c r="AD378" s="175"/>
      <c r="AE378" s="175"/>
      <c r="AF378" s="175"/>
      <c r="AG378" s="175"/>
      <c r="AH378" s="175"/>
      <c r="AI378" s="175"/>
      <c r="AJ378" s="175"/>
      <c r="AK378" s="175"/>
      <c r="AL378" s="175"/>
      <c r="AM378" s="175"/>
      <c r="AN378" s="175"/>
      <c r="AO378" s="175"/>
      <c r="AP378" s="175"/>
      <c r="AQ378" s="175"/>
      <c r="AR378" s="175"/>
      <c r="AS378" s="175"/>
      <c r="AT378" s="175"/>
      <c r="AU378" s="175"/>
      <c r="AV378" s="175"/>
      <c r="AW378" s="175"/>
      <c r="AX378" s="175"/>
      <c r="AY378" s="175"/>
      <c r="AZ378" s="175"/>
      <c r="BA378" s="175"/>
      <c r="BB378" s="175"/>
      <c r="BC378" s="175"/>
      <c r="BD378" s="175"/>
      <c r="BE378" s="175"/>
      <c r="BF378" s="175"/>
      <c r="BG378" s="175"/>
      <c r="BH378" s="175"/>
      <c r="BI378" s="175"/>
      <c r="BJ378" s="175"/>
      <c r="BK378" s="175"/>
      <c r="BL378" s="175"/>
      <c r="BM378" s="175"/>
      <c r="BN378" s="175"/>
      <c r="BO378" s="175"/>
      <c r="BP378" s="175"/>
      <c r="BQ378" s="175"/>
      <c r="BR378" s="175"/>
      <c r="BS378" s="175"/>
      <c r="BT378" s="175"/>
      <c r="BU378" s="175"/>
      <c r="BV378" s="175"/>
      <c r="CI378" s="93">
        <v>11</v>
      </c>
      <c r="CJ378" s="93" t="s">
        <v>85</v>
      </c>
      <c r="CK378" s="93" t="s">
        <v>565</v>
      </c>
      <c r="CL378" s="93" t="s">
        <v>577</v>
      </c>
      <c r="CM378" s="93">
        <v>462</v>
      </c>
    </row>
    <row r="379" spans="1:91" s="49" customFormat="1" ht="13.5">
      <c r="A379" s="173"/>
      <c r="B379" s="51"/>
      <c r="AA379" s="173"/>
      <c r="AB379" s="173"/>
      <c r="AC379" s="173"/>
      <c r="AD379" s="175"/>
      <c r="AE379" s="175"/>
      <c r="AF379" s="175"/>
      <c r="AG379" s="175"/>
      <c r="AH379" s="175"/>
      <c r="AI379" s="175"/>
      <c r="AJ379" s="175"/>
      <c r="AK379" s="175"/>
      <c r="AL379" s="175"/>
      <c r="AM379" s="175"/>
      <c r="AN379" s="175"/>
      <c r="AO379" s="175"/>
      <c r="AP379" s="175"/>
      <c r="AQ379" s="175"/>
      <c r="AR379" s="175"/>
      <c r="AS379" s="175"/>
      <c r="AT379" s="175"/>
      <c r="AU379" s="175"/>
      <c r="AV379" s="175"/>
      <c r="AW379" s="175"/>
      <c r="AX379" s="175"/>
      <c r="AY379" s="175"/>
      <c r="AZ379" s="175"/>
      <c r="BA379" s="175"/>
      <c r="BB379" s="175"/>
      <c r="BC379" s="175"/>
      <c r="BD379" s="175"/>
      <c r="BE379" s="175"/>
      <c r="BF379" s="175"/>
      <c r="BG379" s="175"/>
      <c r="BH379" s="175"/>
      <c r="BI379" s="175"/>
      <c r="BJ379" s="175"/>
      <c r="BK379" s="175"/>
      <c r="BL379" s="175"/>
      <c r="BM379" s="175"/>
      <c r="BN379" s="175"/>
      <c r="BO379" s="175"/>
      <c r="BP379" s="175"/>
      <c r="BQ379" s="175"/>
      <c r="BR379" s="175"/>
      <c r="BS379" s="175"/>
      <c r="BT379" s="175"/>
      <c r="BU379" s="175"/>
      <c r="BV379" s="175"/>
      <c r="CI379" s="93">
        <v>11</v>
      </c>
      <c r="CJ379" s="93" t="s">
        <v>85</v>
      </c>
      <c r="CK379" s="93" t="s">
        <v>565</v>
      </c>
      <c r="CL379" s="93" t="s">
        <v>578</v>
      </c>
      <c r="CM379" s="93">
        <v>463</v>
      </c>
    </row>
    <row r="380" spans="1:91" s="49" customFormat="1" ht="13.5">
      <c r="A380" s="173"/>
      <c r="B380" s="51"/>
      <c r="AA380" s="173"/>
      <c r="AB380" s="173"/>
      <c r="AC380" s="173"/>
      <c r="AD380" s="175"/>
      <c r="AE380" s="175"/>
      <c r="AF380" s="175"/>
      <c r="AG380" s="175"/>
      <c r="AH380" s="175"/>
      <c r="AI380" s="175"/>
      <c r="AJ380" s="175"/>
      <c r="AK380" s="175"/>
      <c r="AL380" s="175"/>
      <c r="AM380" s="175"/>
      <c r="AN380" s="175"/>
      <c r="AO380" s="175"/>
      <c r="AP380" s="175"/>
      <c r="AQ380" s="175"/>
      <c r="AR380" s="175"/>
      <c r="AS380" s="175"/>
      <c r="AT380" s="175"/>
      <c r="AU380" s="175"/>
      <c r="AV380" s="175"/>
      <c r="AW380" s="175"/>
      <c r="AX380" s="175"/>
      <c r="AY380" s="175"/>
      <c r="AZ380" s="175"/>
      <c r="BA380" s="175"/>
      <c r="BB380" s="175"/>
      <c r="BC380" s="175"/>
      <c r="BD380" s="175"/>
      <c r="BE380" s="175"/>
      <c r="BF380" s="175"/>
      <c r="BG380" s="175"/>
      <c r="BH380" s="175"/>
      <c r="BI380" s="175"/>
      <c r="BJ380" s="175"/>
      <c r="BK380" s="175"/>
      <c r="BL380" s="175"/>
      <c r="BM380" s="175"/>
      <c r="BN380" s="175"/>
      <c r="BO380" s="175"/>
      <c r="BP380" s="175"/>
      <c r="BQ380" s="175"/>
      <c r="BR380" s="175"/>
      <c r="BS380" s="175"/>
      <c r="BT380" s="175"/>
      <c r="BU380" s="175"/>
      <c r="BV380" s="175"/>
      <c r="CI380" s="93">
        <v>11</v>
      </c>
      <c r="CJ380" s="93" t="s">
        <v>85</v>
      </c>
      <c r="CK380" s="93" t="s">
        <v>565</v>
      </c>
      <c r="CL380" s="93" t="s">
        <v>579</v>
      </c>
      <c r="CM380" s="93">
        <v>464</v>
      </c>
    </row>
    <row r="381" spans="1:91" s="49" customFormat="1" ht="13.5">
      <c r="A381" s="173"/>
      <c r="B381" s="51"/>
      <c r="AA381" s="173"/>
      <c r="AB381" s="173"/>
      <c r="AC381" s="173"/>
      <c r="AD381" s="175"/>
      <c r="AE381" s="175"/>
      <c r="AF381" s="175"/>
      <c r="AG381" s="175"/>
      <c r="AH381" s="175"/>
      <c r="AI381" s="175"/>
      <c r="AJ381" s="175"/>
      <c r="AK381" s="175"/>
      <c r="AL381" s="175"/>
      <c r="AM381" s="175"/>
      <c r="AN381" s="175"/>
      <c r="AO381" s="175"/>
      <c r="AP381" s="175"/>
      <c r="AQ381" s="175"/>
      <c r="AR381" s="175"/>
      <c r="AS381" s="175"/>
      <c r="AT381" s="175"/>
      <c r="AU381" s="175"/>
      <c r="AV381" s="175"/>
      <c r="AW381" s="175"/>
      <c r="AX381" s="175"/>
      <c r="AY381" s="175"/>
      <c r="AZ381" s="175"/>
      <c r="BA381" s="175"/>
      <c r="BB381" s="175"/>
      <c r="BC381" s="175"/>
      <c r="BD381" s="175"/>
      <c r="BE381" s="175"/>
      <c r="BF381" s="175"/>
      <c r="BG381" s="175"/>
      <c r="BH381" s="175"/>
      <c r="BI381" s="175"/>
      <c r="BJ381" s="175"/>
      <c r="BK381" s="175"/>
      <c r="BL381" s="175"/>
      <c r="BM381" s="175"/>
      <c r="BN381" s="175"/>
      <c r="BO381" s="175"/>
      <c r="BP381" s="175"/>
      <c r="BQ381" s="175"/>
      <c r="BR381" s="175"/>
      <c r="BS381" s="175"/>
      <c r="BT381" s="175"/>
      <c r="BU381" s="175"/>
      <c r="BV381" s="175"/>
      <c r="CI381" s="93">
        <v>11</v>
      </c>
      <c r="CJ381" s="93" t="s">
        <v>85</v>
      </c>
      <c r="CK381" s="93" t="s">
        <v>565</v>
      </c>
      <c r="CL381" s="93" t="s">
        <v>580</v>
      </c>
      <c r="CM381" s="93">
        <v>465</v>
      </c>
    </row>
    <row r="382" spans="1:91" s="49" customFormat="1" ht="13.5">
      <c r="A382" s="173"/>
      <c r="B382" s="51"/>
      <c r="AA382" s="173"/>
      <c r="AB382" s="173"/>
      <c r="AC382" s="173"/>
      <c r="AD382" s="175"/>
      <c r="AE382" s="175"/>
      <c r="AF382" s="175"/>
      <c r="AG382" s="175"/>
      <c r="AH382" s="175"/>
      <c r="AI382" s="175"/>
      <c r="AJ382" s="175"/>
      <c r="AK382" s="175"/>
      <c r="AL382" s="175"/>
      <c r="AM382" s="175"/>
      <c r="AN382" s="175"/>
      <c r="AO382" s="175"/>
      <c r="AP382" s="175"/>
      <c r="AQ382" s="175"/>
      <c r="AR382" s="175"/>
      <c r="AS382" s="175"/>
      <c r="AT382" s="175"/>
      <c r="AU382" s="175"/>
      <c r="AV382" s="175"/>
      <c r="AW382" s="175"/>
      <c r="AX382" s="175"/>
      <c r="AY382" s="175"/>
      <c r="AZ382" s="175"/>
      <c r="BA382" s="175"/>
      <c r="BB382" s="175"/>
      <c r="BC382" s="175"/>
      <c r="BD382" s="175"/>
      <c r="BE382" s="175"/>
      <c r="BF382" s="175"/>
      <c r="BG382" s="175"/>
      <c r="BH382" s="175"/>
      <c r="BI382" s="175"/>
      <c r="BJ382" s="175"/>
      <c r="BK382" s="175"/>
      <c r="BL382" s="175"/>
      <c r="BM382" s="175"/>
      <c r="BN382" s="175"/>
      <c r="BO382" s="175"/>
      <c r="BP382" s="175"/>
      <c r="BQ382" s="175"/>
      <c r="BR382" s="175"/>
      <c r="BS382" s="175"/>
      <c r="BT382" s="175"/>
      <c r="BU382" s="175"/>
      <c r="BV382" s="175"/>
      <c r="CI382" s="93">
        <v>11</v>
      </c>
      <c r="CJ382" s="93" t="s">
        <v>85</v>
      </c>
      <c r="CK382" s="93" t="s">
        <v>565</v>
      </c>
      <c r="CL382" s="93" t="s">
        <v>107</v>
      </c>
      <c r="CM382" s="93">
        <v>466</v>
      </c>
    </row>
    <row r="383" spans="1:91" s="49" customFormat="1" ht="13.5">
      <c r="A383" s="173"/>
      <c r="B383" s="51"/>
      <c r="AA383" s="173"/>
      <c r="AB383" s="173"/>
      <c r="AC383" s="173"/>
      <c r="AD383" s="175"/>
      <c r="AE383" s="175"/>
      <c r="AF383" s="175"/>
      <c r="AG383" s="175"/>
      <c r="AH383" s="175"/>
      <c r="AI383" s="175"/>
      <c r="AJ383" s="175"/>
      <c r="AK383" s="175"/>
      <c r="AL383" s="175"/>
      <c r="AM383" s="175"/>
      <c r="AN383" s="175"/>
      <c r="AO383" s="175"/>
      <c r="AP383" s="175"/>
      <c r="AQ383" s="175"/>
      <c r="AR383" s="175"/>
      <c r="AS383" s="175"/>
      <c r="AT383" s="175"/>
      <c r="AU383" s="175"/>
      <c r="AV383" s="175"/>
      <c r="AW383" s="175"/>
      <c r="AX383" s="175"/>
      <c r="AY383" s="175"/>
      <c r="AZ383" s="175"/>
      <c r="BA383" s="175"/>
      <c r="BB383" s="175"/>
      <c r="BC383" s="175"/>
      <c r="BD383" s="175"/>
      <c r="BE383" s="175"/>
      <c r="BF383" s="175"/>
      <c r="BG383" s="175"/>
      <c r="BH383" s="175"/>
      <c r="BI383" s="175"/>
      <c r="BJ383" s="175"/>
      <c r="BK383" s="175"/>
      <c r="BL383" s="175"/>
      <c r="BM383" s="175"/>
      <c r="BN383" s="175"/>
      <c r="BO383" s="175"/>
      <c r="BP383" s="175"/>
      <c r="BQ383" s="175"/>
      <c r="BR383" s="175"/>
      <c r="BS383" s="175"/>
      <c r="BT383" s="175"/>
      <c r="BU383" s="175"/>
      <c r="BV383" s="175"/>
      <c r="CI383" s="93">
        <v>11</v>
      </c>
      <c r="CJ383" s="93" t="s">
        <v>85</v>
      </c>
      <c r="CK383" s="93" t="s">
        <v>565</v>
      </c>
      <c r="CL383" s="93" t="s">
        <v>581</v>
      </c>
      <c r="CM383" s="93">
        <v>467</v>
      </c>
    </row>
    <row r="384" spans="1:91" s="49" customFormat="1" ht="13.5">
      <c r="A384" s="173"/>
      <c r="B384" s="51"/>
      <c r="AA384" s="173"/>
      <c r="AB384" s="173"/>
      <c r="AC384" s="173"/>
      <c r="AD384" s="175"/>
      <c r="AE384" s="175"/>
      <c r="AF384" s="175"/>
      <c r="AG384" s="175"/>
      <c r="AH384" s="175"/>
      <c r="AI384" s="175"/>
      <c r="AJ384" s="175"/>
      <c r="AK384" s="175"/>
      <c r="AL384" s="175"/>
      <c r="AM384" s="175"/>
      <c r="AN384" s="175"/>
      <c r="AO384" s="175"/>
      <c r="AP384" s="175"/>
      <c r="AQ384" s="175"/>
      <c r="AR384" s="175"/>
      <c r="AS384" s="175"/>
      <c r="AT384" s="175"/>
      <c r="AU384" s="175"/>
      <c r="AV384" s="175"/>
      <c r="AW384" s="175"/>
      <c r="AX384" s="175"/>
      <c r="AY384" s="175"/>
      <c r="AZ384" s="175"/>
      <c r="BA384" s="175"/>
      <c r="BB384" s="175"/>
      <c r="BC384" s="175"/>
      <c r="BD384" s="175"/>
      <c r="BE384" s="175"/>
      <c r="BF384" s="175"/>
      <c r="BG384" s="175"/>
      <c r="BH384" s="175"/>
      <c r="BI384" s="175"/>
      <c r="BJ384" s="175"/>
      <c r="BK384" s="175"/>
      <c r="BL384" s="175"/>
      <c r="BM384" s="175"/>
      <c r="BN384" s="175"/>
      <c r="BO384" s="175"/>
      <c r="BP384" s="175"/>
      <c r="BQ384" s="175"/>
      <c r="BR384" s="175"/>
      <c r="BS384" s="175"/>
      <c r="BT384" s="175"/>
      <c r="BU384" s="175"/>
      <c r="BV384" s="175"/>
      <c r="CI384" s="93">
        <v>11</v>
      </c>
      <c r="CJ384" s="93" t="s">
        <v>85</v>
      </c>
      <c r="CK384" s="93" t="s">
        <v>565</v>
      </c>
      <c r="CL384" s="93" t="s">
        <v>582</v>
      </c>
      <c r="CM384" s="93">
        <v>468</v>
      </c>
    </row>
    <row r="385" spans="1:91" s="49" customFormat="1" ht="13.5">
      <c r="A385" s="173"/>
      <c r="B385" s="51"/>
      <c r="AA385" s="173"/>
      <c r="AB385" s="173"/>
      <c r="AC385" s="173"/>
      <c r="AD385" s="175"/>
      <c r="AE385" s="175"/>
      <c r="AF385" s="175"/>
      <c r="AG385" s="175"/>
      <c r="AH385" s="175"/>
      <c r="AI385" s="175"/>
      <c r="AJ385" s="175"/>
      <c r="AK385" s="175"/>
      <c r="AL385" s="175"/>
      <c r="AM385" s="175"/>
      <c r="AN385" s="175"/>
      <c r="AO385" s="175"/>
      <c r="AP385" s="175"/>
      <c r="AQ385" s="175"/>
      <c r="AR385" s="175"/>
      <c r="AS385" s="175"/>
      <c r="AT385" s="175"/>
      <c r="AU385" s="175"/>
      <c r="AV385" s="175"/>
      <c r="AW385" s="175"/>
      <c r="AX385" s="175"/>
      <c r="AY385" s="175"/>
      <c r="AZ385" s="175"/>
      <c r="BA385" s="175"/>
      <c r="BB385" s="175"/>
      <c r="BC385" s="175"/>
      <c r="BD385" s="175"/>
      <c r="BE385" s="175"/>
      <c r="BF385" s="175"/>
      <c r="BG385" s="175"/>
      <c r="BH385" s="175"/>
      <c r="BI385" s="175"/>
      <c r="BJ385" s="175"/>
      <c r="BK385" s="175"/>
      <c r="BL385" s="175"/>
      <c r="BM385" s="175"/>
      <c r="BN385" s="175"/>
      <c r="BO385" s="175"/>
      <c r="BP385" s="175"/>
      <c r="BQ385" s="175"/>
      <c r="BR385" s="175"/>
      <c r="BS385" s="175"/>
      <c r="BT385" s="175"/>
      <c r="BU385" s="175"/>
      <c r="BV385" s="175"/>
      <c r="CI385" s="93">
        <v>11</v>
      </c>
      <c r="CJ385" s="93" t="s">
        <v>85</v>
      </c>
      <c r="CK385" s="93" t="s">
        <v>565</v>
      </c>
      <c r="CL385" s="93" t="s">
        <v>583</v>
      </c>
      <c r="CM385" s="93">
        <v>469</v>
      </c>
    </row>
    <row r="386" spans="1:91" s="49" customFormat="1" ht="13.5">
      <c r="A386" s="173"/>
      <c r="B386" s="51"/>
      <c r="AA386" s="173"/>
      <c r="AB386" s="173"/>
      <c r="AC386" s="173"/>
      <c r="AD386" s="175"/>
      <c r="AE386" s="175"/>
      <c r="AF386" s="175"/>
      <c r="AG386" s="175"/>
      <c r="AH386" s="175"/>
      <c r="AI386" s="175"/>
      <c r="AJ386" s="175"/>
      <c r="AK386" s="175"/>
      <c r="AL386" s="175"/>
      <c r="AM386" s="175"/>
      <c r="AN386" s="175"/>
      <c r="AO386" s="175"/>
      <c r="AP386" s="175"/>
      <c r="AQ386" s="175"/>
      <c r="AR386" s="175"/>
      <c r="AS386" s="175"/>
      <c r="AT386" s="175"/>
      <c r="AU386" s="175"/>
      <c r="AV386" s="175"/>
      <c r="AW386" s="175"/>
      <c r="AX386" s="175"/>
      <c r="AY386" s="175"/>
      <c r="AZ386" s="175"/>
      <c r="BA386" s="175"/>
      <c r="BB386" s="175"/>
      <c r="BC386" s="175"/>
      <c r="BD386" s="175"/>
      <c r="BE386" s="175"/>
      <c r="BF386" s="175"/>
      <c r="BG386" s="175"/>
      <c r="BH386" s="175"/>
      <c r="BI386" s="175"/>
      <c r="BJ386" s="175"/>
      <c r="BK386" s="175"/>
      <c r="BL386" s="175"/>
      <c r="BM386" s="175"/>
      <c r="BN386" s="175"/>
      <c r="BO386" s="175"/>
      <c r="BP386" s="175"/>
      <c r="BQ386" s="175"/>
      <c r="BR386" s="175"/>
      <c r="BS386" s="175"/>
      <c r="BT386" s="175"/>
      <c r="BU386" s="175"/>
      <c r="BV386" s="175"/>
      <c r="CI386" s="93">
        <v>11</v>
      </c>
      <c r="CJ386" s="93" t="s">
        <v>85</v>
      </c>
      <c r="CK386" s="93" t="s">
        <v>565</v>
      </c>
      <c r="CL386" s="93" t="s">
        <v>584</v>
      </c>
      <c r="CM386" s="93">
        <v>470</v>
      </c>
    </row>
    <row r="387" spans="1:91" s="49" customFormat="1" ht="13.5">
      <c r="A387" s="173"/>
      <c r="B387" s="51"/>
      <c r="AA387" s="173"/>
      <c r="AB387" s="173"/>
      <c r="AC387" s="173"/>
      <c r="AD387" s="175"/>
      <c r="AE387" s="175"/>
      <c r="AF387" s="175"/>
      <c r="AG387" s="175"/>
      <c r="AH387" s="175"/>
      <c r="AI387" s="175"/>
      <c r="AJ387" s="175"/>
      <c r="AK387" s="175"/>
      <c r="AL387" s="175"/>
      <c r="AM387" s="175"/>
      <c r="AN387" s="175"/>
      <c r="AO387" s="175"/>
      <c r="AP387" s="175"/>
      <c r="AQ387" s="175"/>
      <c r="AR387" s="175"/>
      <c r="AS387" s="175"/>
      <c r="AT387" s="175"/>
      <c r="AU387" s="175"/>
      <c r="AV387" s="175"/>
      <c r="AW387" s="175"/>
      <c r="AX387" s="175"/>
      <c r="AY387" s="175"/>
      <c r="AZ387" s="175"/>
      <c r="BA387" s="175"/>
      <c r="BB387" s="175"/>
      <c r="BC387" s="175"/>
      <c r="BD387" s="175"/>
      <c r="BE387" s="175"/>
      <c r="BF387" s="175"/>
      <c r="BG387" s="175"/>
      <c r="BH387" s="175"/>
      <c r="BI387" s="175"/>
      <c r="BJ387" s="175"/>
      <c r="BK387" s="175"/>
      <c r="BL387" s="175"/>
      <c r="BM387" s="175"/>
      <c r="BN387" s="175"/>
      <c r="BO387" s="175"/>
      <c r="BP387" s="175"/>
      <c r="BQ387" s="175"/>
      <c r="BR387" s="175"/>
      <c r="BS387" s="175"/>
      <c r="BT387" s="175"/>
      <c r="BU387" s="175"/>
      <c r="BV387" s="175"/>
      <c r="CI387" s="93">
        <v>11</v>
      </c>
      <c r="CJ387" s="93" t="s">
        <v>85</v>
      </c>
      <c r="CK387" s="93" t="s">
        <v>565</v>
      </c>
      <c r="CL387" s="93" t="s">
        <v>585</v>
      </c>
      <c r="CM387" s="93">
        <v>471</v>
      </c>
    </row>
    <row r="388" spans="1:91" s="49" customFormat="1" ht="13.5">
      <c r="A388" s="173"/>
      <c r="B388" s="51"/>
      <c r="AA388" s="173"/>
      <c r="AB388" s="173"/>
      <c r="AC388" s="173"/>
      <c r="AD388" s="175"/>
      <c r="AE388" s="175"/>
      <c r="AF388" s="175"/>
      <c r="AG388" s="175"/>
      <c r="AH388" s="175"/>
      <c r="AI388" s="175"/>
      <c r="AJ388" s="175"/>
      <c r="AK388" s="175"/>
      <c r="AL388" s="175"/>
      <c r="AM388" s="175"/>
      <c r="AN388" s="175"/>
      <c r="AO388" s="175"/>
      <c r="AP388" s="175"/>
      <c r="AQ388" s="175"/>
      <c r="AR388" s="175"/>
      <c r="AS388" s="175"/>
      <c r="AT388" s="175"/>
      <c r="AU388" s="175"/>
      <c r="AV388" s="175"/>
      <c r="AW388" s="175"/>
      <c r="AX388" s="175"/>
      <c r="AY388" s="175"/>
      <c r="AZ388" s="175"/>
      <c r="BA388" s="175"/>
      <c r="BB388" s="175"/>
      <c r="BC388" s="175"/>
      <c r="BD388" s="175"/>
      <c r="BE388" s="175"/>
      <c r="BF388" s="175"/>
      <c r="BG388" s="175"/>
      <c r="BH388" s="175"/>
      <c r="BI388" s="175"/>
      <c r="BJ388" s="175"/>
      <c r="BK388" s="175"/>
      <c r="BL388" s="175"/>
      <c r="BM388" s="175"/>
      <c r="BN388" s="175"/>
      <c r="BO388" s="175"/>
      <c r="BP388" s="175"/>
      <c r="BQ388" s="175"/>
      <c r="BR388" s="175"/>
      <c r="BS388" s="175"/>
      <c r="BT388" s="175"/>
      <c r="BU388" s="175"/>
      <c r="BV388" s="175"/>
      <c r="CI388" s="93">
        <v>11</v>
      </c>
      <c r="CJ388" s="93" t="s">
        <v>85</v>
      </c>
      <c r="CK388" s="93" t="s">
        <v>565</v>
      </c>
      <c r="CL388" s="93" t="s">
        <v>586</v>
      </c>
      <c r="CM388" s="93">
        <v>472</v>
      </c>
    </row>
    <row r="389" spans="1:91" s="49" customFormat="1" ht="13.5">
      <c r="A389" s="173"/>
      <c r="B389" s="51"/>
      <c r="AA389" s="173"/>
      <c r="AB389" s="173"/>
      <c r="AC389" s="173"/>
      <c r="AD389" s="175"/>
      <c r="AE389" s="175"/>
      <c r="AF389" s="175"/>
      <c r="AG389" s="175"/>
      <c r="AH389" s="175"/>
      <c r="AI389" s="175"/>
      <c r="AJ389" s="175"/>
      <c r="AK389" s="175"/>
      <c r="AL389" s="175"/>
      <c r="AM389" s="175"/>
      <c r="AN389" s="175"/>
      <c r="AO389" s="175"/>
      <c r="AP389" s="175"/>
      <c r="AQ389" s="175"/>
      <c r="AR389" s="175"/>
      <c r="AS389" s="175"/>
      <c r="AT389" s="175"/>
      <c r="AU389" s="175"/>
      <c r="AV389" s="175"/>
      <c r="AW389" s="175"/>
      <c r="AX389" s="175"/>
      <c r="AY389" s="175"/>
      <c r="AZ389" s="175"/>
      <c r="BA389" s="175"/>
      <c r="BB389" s="175"/>
      <c r="BC389" s="175"/>
      <c r="BD389" s="175"/>
      <c r="BE389" s="175"/>
      <c r="BF389" s="175"/>
      <c r="BG389" s="175"/>
      <c r="BH389" s="175"/>
      <c r="BI389" s="175"/>
      <c r="BJ389" s="175"/>
      <c r="BK389" s="175"/>
      <c r="BL389" s="175"/>
      <c r="BM389" s="175"/>
      <c r="BN389" s="175"/>
      <c r="BO389" s="175"/>
      <c r="BP389" s="175"/>
      <c r="BQ389" s="175"/>
      <c r="BR389" s="175"/>
      <c r="BS389" s="175"/>
      <c r="BT389" s="175"/>
      <c r="BU389" s="175"/>
      <c r="BV389" s="175"/>
      <c r="CI389" s="93">
        <v>11</v>
      </c>
      <c r="CJ389" s="93" t="s">
        <v>85</v>
      </c>
      <c r="CK389" s="93" t="s">
        <v>565</v>
      </c>
      <c r="CL389" s="93" t="s">
        <v>1015</v>
      </c>
      <c r="CM389" s="93">
        <v>473</v>
      </c>
    </row>
    <row r="390" spans="1:91" s="49" customFormat="1" ht="13.5">
      <c r="A390" s="173"/>
      <c r="B390" s="51"/>
      <c r="AA390" s="173"/>
      <c r="AB390" s="173"/>
      <c r="AC390" s="173"/>
      <c r="AD390" s="175"/>
      <c r="AE390" s="175"/>
      <c r="AF390" s="175"/>
      <c r="AG390" s="175"/>
      <c r="AH390" s="175"/>
      <c r="AI390" s="175"/>
      <c r="AJ390" s="175"/>
      <c r="AK390" s="175"/>
      <c r="AL390" s="175"/>
      <c r="AM390" s="175"/>
      <c r="AN390" s="175"/>
      <c r="AO390" s="175"/>
      <c r="AP390" s="175"/>
      <c r="AQ390" s="175"/>
      <c r="AR390" s="175"/>
      <c r="AS390" s="175"/>
      <c r="AT390" s="175"/>
      <c r="AU390" s="175"/>
      <c r="AV390" s="175"/>
      <c r="AW390" s="175"/>
      <c r="AX390" s="175"/>
      <c r="AY390" s="175"/>
      <c r="AZ390" s="175"/>
      <c r="BA390" s="175"/>
      <c r="BB390" s="175"/>
      <c r="BC390" s="175"/>
      <c r="BD390" s="175"/>
      <c r="BE390" s="175"/>
      <c r="BF390" s="175"/>
      <c r="BG390" s="175"/>
      <c r="BH390" s="175"/>
      <c r="BI390" s="175"/>
      <c r="BJ390" s="175"/>
      <c r="BK390" s="175"/>
      <c r="BL390" s="175"/>
      <c r="BM390" s="175"/>
      <c r="BN390" s="175"/>
      <c r="BO390" s="175"/>
      <c r="BP390" s="175"/>
      <c r="BQ390" s="175"/>
      <c r="BR390" s="175"/>
      <c r="BS390" s="175"/>
      <c r="BT390" s="175"/>
      <c r="BU390" s="175"/>
      <c r="BV390" s="175"/>
      <c r="CI390" s="93">
        <v>11</v>
      </c>
      <c r="CJ390" s="93" t="s">
        <v>85</v>
      </c>
      <c r="CK390" s="93" t="s">
        <v>565</v>
      </c>
      <c r="CL390" s="93" t="s">
        <v>1016</v>
      </c>
      <c r="CM390" s="93">
        <v>474</v>
      </c>
    </row>
    <row r="391" spans="1:91" s="49" customFormat="1" ht="13.5">
      <c r="A391" s="173"/>
      <c r="B391" s="51"/>
      <c r="AA391" s="173"/>
      <c r="AB391" s="173"/>
      <c r="AC391" s="173"/>
      <c r="AD391" s="175"/>
      <c r="AE391" s="175"/>
      <c r="AF391" s="175"/>
      <c r="AG391" s="175"/>
      <c r="AH391" s="175"/>
      <c r="AI391" s="175"/>
      <c r="AJ391" s="175"/>
      <c r="AK391" s="175"/>
      <c r="AL391" s="175"/>
      <c r="AM391" s="175"/>
      <c r="AN391" s="175"/>
      <c r="AO391" s="175"/>
      <c r="AP391" s="175"/>
      <c r="AQ391" s="175"/>
      <c r="AR391" s="175"/>
      <c r="AS391" s="175"/>
      <c r="AT391" s="175"/>
      <c r="AU391" s="175"/>
      <c r="AV391" s="175"/>
      <c r="AW391" s="175"/>
      <c r="AX391" s="175"/>
      <c r="AY391" s="175"/>
      <c r="AZ391" s="175"/>
      <c r="BA391" s="175"/>
      <c r="BB391" s="175"/>
      <c r="BC391" s="175"/>
      <c r="BD391" s="175"/>
      <c r="BE391" s="175"/>
      <c r="BF391" s="175"/>
      <c r="BG391" s="175"/>
      <c r="BH391" s="175"/>
      <c r="BI391" s="175"/>
      <c r="BJ391" s="175"/>
      <c r="BK391" s="175"/>
      <c r="BL391" s="175"/>
      <c r="BM391" s="175"/>
      <c r="BN391" s="175"/>
      <c r="BO391" s="175"/>
      <c r="BP391" s="175"/>
      <c r="BQ391" s="175"/>
      <c r="BR391" s="175"/>
      <c r="BS391" s="175"/>
      <c r="BT391" s="175"/>
      <c r="BU391" s="175"/>
      <c r="BV391" s="175"/>
      <c r="CI391" s="93"/>
      <c r="CJ391" s="93"/>
      <c r="CK391" s="93"/>
      <c r="CL391" s="93"/>
      <c r="CM391" s="93"/>
    </row>
    <row r="392" spans="1:91" s="49" customFormat="1" ht="13.5">
      <c r="A392" s="173"/>
      <c r="B392" s="51"/>
      <c r="AA392" s="173"/>
      <c r="AB392" s="173"/>
      <c r="AC392" s="173"/>
      <c r="AD392" s="175"/>
      <c r="AE392" s="175"/>
      <c r="AF392" s="175"/>
      <c r="AG392" s="175"/>
      <c r="AH392" s="175"/>
      <c r="AI392" s="175"/>
      <c r="AJ392" s="175"/>
      <c r="AK392" s="175"/>
      <c r="AL392" s="175"/>
      <c r="AM392" s="175"/>
      <c r="AN392" s="175"/>
      <c r="AO392" s="175"/>
      <c r="AP392" s="175"/>
      <c r="AQ392" s="175"/>
      <c r="AR392" s="175"/>
      <c r="AS392" s="175"/>
      <c r="AT392" s="175"/>
      <c r="AU392" s="175"/>
      <c r="AV392" s="175"/>
      <c r="AW392" s="175"/>
      <c r="AX392" s="175"/>
      <c r="AY392" s="175"/>
      <c r="AZ392" s="175"/>
      <c r="BA392" s="175"/>
      <c r="BB392" s="175"/>
      <c r="BC392" s="175"/>
      <c r="BD392" s="175"/>
      <c r="BE392" s="175"/>
      <c r="BF392" s="175"/>
      <c r="BG392" s="175"/>
      <c r="BH392" s="175"/>
      <c r="BI392" s="175"/>
      <c r="BJ392" s="175"/>
      <c r="BK392" s="175"/>
      <c r="BL392" s="175"/>
      <c r="BM392" s="175"/>
      <c r="BN392" s="175"/>
      <c r="BO392" s="175"/>
      <c r="BP392" s="175"/>
      <c r="BQ392" s="175"/>
      <c r="BR392" s="175"/>
      <c r="BS392" s="175"/>
      <c r="BT392" s="175"/>
      <c r="BU392" s="175"/>
      <c r="BV392" s="175"/>
      <c r="CI392" s="93">
        <v>12</v>
      </c>
      <c r="CJ392" s="93" t="s">
        <v>85</v>
      </c>
      <c r="CK392" s="93" t="s">
        <v>587</v>
      </c>
      <c r="CL392" s="93" t="s">
        <v>588</v>
      </c>
      <c r="CM392" s="93">
        <v>475</v>
      </c>
    </row>
    <row r="393" spans="1:91" s="49" customFormat="1" ht="13.5">
      <c r="A393" s="173"/>
      <c r="B393" s="51"/>
      <c r="AA393" s="173"/>
      <c r="AB393" s="173"/>
      <c r="AC393" s="173"/>
      <c r="AD393" s="175"/>
      <c r="AE393" s="175"/>
      <c r="AF393" s="175"/>
      <c r="AG393" s="175"/>
      <c r="AH393" s="175"/>
      <c r="AI393" s="175"/>
      <c r="AJ393" s="175"/>
      <c r="AK393" s="175"/>
      <c r="AL393" s="175"/>
      <c r="AM393" s="175"/>
      <c r="AN393" s="175"/>
      <c r="AO393" s="175"/>
      <c r="AP393" s="175"/>
      <c r="AQ393" s="175"/>
      <c r="AR393" s="175"/>
      <c r="AS393" s="175"/>
      <c r="AT393" s="175"/>
      <c r="AU393" s="175"/>
      <c r="AV393" s="175"/>
      <c r="AW393" s="175"/>
      <c r="AX393" s="175"/>
      <c r="AY393" s="175"/>
      <c r="AZ393" s="175"/>
      <c r="BA393" s="175"/>
      <c r="BB393" s="175"/>
      <c r="BC393" s="175"/>
      <c r="BD393" s="175"/>
      <c r="BE393" s="175"/>
      <c r="BF393" s="175"/>
      <c r="BG393" s="175"/>
      <c r="BH393" s="175"/>
      <c r="BI393" s="175"/>
      <c r="BJ393" s="175"/>
      <c r="BK393" s="175"/>
      <c r="BL393" s="175"/>
      <c r="BM393" s="175"/>
      <c r="BN393" s="175"/>
      <c r="BO393" s="175"/>
      <c r="BP393" s="175"/>
      <c r="BQ393" s="175"/>
      <c r="BR393" s="175"/>
      <c r="BS393" s="175"/>
      <c r="BT393" s="175"/>
      <c r="BU393" s="175"/>
      <c r="BV393" s="175"/>
      <c r="CI393" s="93">
        <v>12</v>
      </c>
      <c r="CJ393" s="93" t="s">
        <v>85</v>
      </c>
      <c r="CK393" s="93" t="s">
        <v>587</v>
      </c>
      <c r="CL393" s="93" t="s">
        <v>589</v>
      </c>
      <c r="CM393" s="93">
        <v>476</v>
      </c>
    </row>
    <row r="394" spans="1:91" s="49" customFormat="1" ht="13.5">
      <c r="A394" s="173"/>
      <c r="B394" s="51"/>
      <c r="AA394" s="173"/>
      <c r="AB394" s="173"/>
      <c r="AC394" s="173"/>
      <c r="AD394" s="175"/>
      <c r="AE394" s="175"/>
      <c r="AF394" s="175"/>
      <c r="AG394" s="175"/>
      <c r="AH394" s="175"/>
      <c r="AI394" s="175"/>
      <c r="AJ394" s="175"/>
      <c r="AK394" s="175"/>
      <c r="AL394" s="175"/>
      <c r="AM394" s="175"/>
      <c r="AN394" s="175"/>
      <c r="AO394" s="175"/>
      <c r="AP394" s="175"/>
      <c r="AQ394" s="175"/>
      <c r="AR394" s="175"/>
      <c r="AS394" s="175"/>
      <c r="AT394" s="175"/>
      <c r="AU394" s="175"/>
      <c r="AV394" s="175"/>
      <c r="AW394" s="175"/>
      <c r="AX394" s="175"/>
      <c r="AY394" s="175"/>
      <c r="AZ394" s="175"/>
      <c r="BA394" s="175"/>
      <c r="BB394" s="175"/>
      <c r="BC394" s="175"/>
      <c r="BD394" s="175"/>
      <c r="BE394" s="175"/>
      <c r="BF394" s="175"/>
      <c r="BG394" s="175"/>
      <c r="BH394" s="175"/>
      <c r="BI394" s="175"/>
      <c r="BJ394" s="175"/>
      <c r="BK394" s="175"/>
      <c r="BL394" s="175"/>
      <c r="BM394" s="175"/>
      <c r="BN394" s="175"/>
      <c r="BO394" s="175"/>
      <c r="BP394" s="175"/>
      <c r="BQ394" s="175"/>
      <c r="BR394" s="175"/>
      <c r="BS394" s="175"/>
      <c r="BT394" s="175"/>
      <c r="BU394" s="175"/>
      <c r="BV394" s="175"/>
      <c r="CI394" s="93">
        <v>12</v>
      </c>
      <c r="CJ394" s="93" t="s">
        <v>85</v>
      </c>
      <c r="CK394" s="93" t="s">
        <v>587</v>
      </c>
      <c r="CL394" s="93" t="s">
        <v>590</v>
      </c>
      <c r="CM394" s="93">
        <v>477</v>
      </c>
    </row>
    <row r="395" spans="1:91" s="49" customFormat="1" ht="13.5">
      <c r="A395" s="173"/>
      <c r="B395" s="51"/>
      <c r="AA395" s="173"/>
      <c r="AB395" s="173"/>
      <c r="AC395" s="173"/>
      <c r="AD395" s="175"/>
      <c r="AE395" s="175"/>
      <c r="AF395" s="175"/>
      <c r="AG395" s="175"/>
      <c r="AH395" s="175"/>
      <c r="AI395" s="175"/>
      <c r="AJ395" s="175"/>
      <c r="AK395" s="175"/>
      <c r="AL395" s="175"/>
      <c r="AM395" s="175"/>
      <c r="AN395" s="175"/>
      <c r="AO395" s="175"/>
      <c r="AP395" s="175"/>
      <c r="AQ395" s="175"/>
      <c r="AR395" s="175"/>
      <c r="AS395" s="175"/>
      <c r="AT395" s="175"/>
      <c r="AU395" s="175"/>
      <c r="AV395" s="175"/>
      <c r="AW395" s="175"/>
      <c r="AX395" s="175"/>
      <c r="AY395" s="175"/>
      <c r="AZ395" s="175"/>
      <c r="BA395" s="175"/>
      <c r="BB395" s="175"/>
      <c r="BC395" s="175"/>
      <c r="BD395" s="175"/>
      <c r="BE395" s="175"/>
      <c r="BF395" s="175"/>
      <c r="BG395" s="175"/>
      <c r="BH395" s="175"/>
      <c r="BI395" s="175"/>
      <c r="BJ395" s="175"/>
      <c r="BK395" s="175"/>
      <c r="BL395" s="175"/>
      <c r="BM395" s="175"/>
      <c r="BN395" s="175"/>
      <c r="BO395" s="175"/>
      <c r="BP395" s="175"/>
      <c r="BQ395" s="175"/>
      <c r="BR395" s="175"/>
      <c r="BS395" s="175"/>
      <c r="BT395" s="175"/>
      <c r="BU395" s="175"/>
      <c r="BV395" s="175"/>
      <c r="CI395" s="93">
        <v>12</v>
      </c>
      <c r="CJ395" s="93" t="s">
        <v>85</v>
      </c>
      <c r="CK395" s="93" t="s">
        <v>587</v>
      </c>
      <c r="CL395" s="93" t="s">
        <v>591</v>
      </c>
      <c r="CM395" s="93">
        <v>478</v>
      </c>
    </row>
    <row r="396" spans="1:91" s="49" customFormat="1" ht="13.5">
      <c r="A396" s="173"/>
      <c r="B396" s="51"/>
      <c r="AA396" s="173"/>
      <c r="AB396" s="173"/>
      <c r="AC396" s="173"/>
      <c r="AD396" s="175"/>
      <c r="AE396" s="175"/>
      <c r="AF396" s="175"/>
      <c r="AG396" s="175"/>
      <c r="AH396" s="175"/>
      <c r="AI396" s="175"/>
      <c r="AJ396" s="175"/>
      <c r="AK396" s="175"/>
      <c r="AL396" s="175"/>
      <c r="AM396" s="175"/>
      <c r="AN396" s="175"/>
      <c r="AO396" s="175"/>
      <c r="AP396" s="175"/>
      <c r="AQ396" s="175"/>
      <c r="AR396" s="175"/>
      <c r="AS396" s="175"/>
      <c r="AT396" s="175"/>
      <c r="AU396" s="175"/>
      <c r="AV396" s="175"/>
      <c r="AW396" s="175"/>
      <c r="AX396" s="175"/>
      <c r="AY396" s="175"/>
      <c r="AZ396" s="175"/>
      <c r="BA396" s="175"/>
      <c r="BB396" s="175"/>
      <c r="BC396" s="175"/>
      <c r="BD396" s="175"/>
      <c r="BE396" s="175"/>
      <c r="BF396" s="175"/>
      <c r="BG396" s="175"/>
      <c r="BH396" s="175"/>
      <c r="BI396" s="175"/>
      <c r="BJ396" s="175"/>
      <c r="BK396" s="175"/>
      <c r="BL396" s="175"/>
      <c r="BM396" s="175"/>
      <c r="BN396" s="175"/>
      <c r="BO396" s="175"/>
      <c r="BP396" s="175"/>
      <c r="BQ396" s="175"/>
      <c r="BR396" s="175"/>
      <c r="BS396" s="175"/>
      <c r="BT396" s="175"/>
      <c r="BU396" s="175"/>
      <c r="BV396" s="175"/>
      <c r="CI396" s="93">
        <v>12</v>
      </c>
      <c r="CJ396" s="93" t="s">
        <v>85</v>
      </c>
      <c r="CK396" s="93" t="s">
        <v>587</v>
      </c>
      <c r="CL396" s="93" t="s">
        <v>592</v>
      </c>
      <c r="CM396" s="93">
        <v>479</v>
      </c>
    </row>
    <row r="397" spans="1:91" s="49" customFormat="1" ht="13.5">
      <c r="A397" s="173"/>
      <c r="B397" s="51"/>
      <c r="AA397" s="173"/>
      <c r="AB397" s="173"/>
      <c r="AC397" s="173"/>
      <c r="AD397" s="175"/>
      <c r="AE397" s="175"/>
      <c r="AF397" s="175"/>
      <c r="AG397" s="175"/>
      <c r="AH397" s="175"/>
      <c r="AI397" s="175"/>
      <c r="AJ397" s="175"/>
      <c r="AK397" s="175"/>
      <c r="AL397" s="175"/>
      <c r="AM397" s="175"/>
      <c r="AN397" s="175"/>
      <c r="AO397" s="175"/>
      <c r="AP397" s="175"/>
      <c r="AQ397" s="175"/>
      <c r="AR397" s="175"/>
      <c r="AS397" s="175"/>
      <c r="AT397" s="175"/>
      <c r="AU397" s="175"/>
      <c r="AV397" s="175"/>
      <c r="AW397" s="175"/>
      <c r="AX397" s="175"/>
      <c r="AY397" s="175"/>
      <c r="AZ397" s="175"/>
      <c r="BA397" s="175"/>
      <c r="BB397" s="175"/>
      <c r="BC397" s="175"/>
      <c r="BD397" s="175"/>
      <c r="BE397" s="175"/>
      <c r="BF397" s="175"/>
      <c r="BG397" s="175"/>
      <c r="BH397" s="175"/>
      <c r="BI397" s="175"/>
      <c r="BJ397" s="175"/>
      <c r="BK397" s="175"/>
      <c r="BL397" s="175"/>
      <c r="BM397" s="175"/>
      <c r="BN397" s="175"/>
      <c r="BO397" s="175"/>
      <c r="BP397" s="175"/>
      <c r="BQ397" s="175"/>
      <c r="BR397" s="175"/>
      <c r="BS397" s="175"/>
      <c r="BT397" s="175"/>
      <c r="BU397" s="175"/>
      <c r="BV397" s="175"/>
      <c r="CI397" s="93">
        <v>12</v>
      </c>
      <c r="CJ397" s="93" t="s">
        <v>85</v>
      </c>
      <c r="CK397" s="93" t="s">
        <v>587</v>
      </c>
      <c r="CL397" s="93" t="s">
        <v>593</v>
      </c>
      <c r="CM397" s="93">
        <v>480</v>
      </c>
    </row>
    <row r="398" spans="1:91" s="49" customFormat="1" ht="13.5">
      <c r="A398" s="173"/>
      <c r="B398" s="51"/>
      <c r="AA398" s="173"/>
      <c r="AB398" s="173"/>
      <c r="AC398" s="173"/>
      <c r="AD398" s="175"/>
      <c r="AE398" s="175"/>
      <c r="AF398" s="175"/>
      <c r="AG398" s="175"/>
      <c r="AH398" s="175"/>
      <c r="AI398" s="175"/>
      <c r="AJ398" s="175"/>
      <c r="AK398" s="175"/>
      <c r="AL398" s="175"/>
      <c r="AM398" s="175"/>
      <c r="AN398" s="175"/>
      <c r="AO398" s="175"/>
      <c r="AP398" s="175"/>
      <c r="AQ398" s="175"/>
      <c r="AR398" s="175"/>
      <c r="AS398" s="175"/>
      <c r="AT398" s="175"/>
      <c r="AU398" s="175"/>
      <c r="AV398" s="175"/>
      <c r="AW398" s="175"/>
      <c r="AX398" s="175"/>
      <c r="AY398" s="175"/>
      <c r="AZ398" s="175"/>
      <c r="BA398" s="175"/>
      <c r="BB398" s="175"/>
      <c r="BC398" s="175"/>
      <c r="BD398" s="175"/>
      <c r="BE398" s="175"/>
      <c r="BF398" s="175"/>
      <c r="BG398" s="175"/>
      <c r="BH398" s="175"/>
      <c r="BI398" s="175"/>
      <c r="BJ398" s="175"/>
      <c r="BK398" s="175"/>
      <c r="BL398" s="175"/>
      <c r="BM398" s="175"/>
      <c r="BN398" s="175"/>
      <c r="BO398" s="175"/>
      <c r="BP398" s="175"/>
      <c r="BQ398" s="175"/>
      <c r="BR398" s="175"/>
      <c r="BS398" s="175"/>
      <c r="BT398" s="175"/>
      <c r="BU398" s="175"/>
      <c r="BV398" s="175"/>
      <c r="CI398" s="93">
        <v>12</v>
      </c>
      <c r="CJ398" s="93" t="s">
        <v>85</v>
      </c>
      <c r="CK398" s="93" t="s">
        <v>587</v>
      </c>
      <c r="CL398" s="93" t="s">
        <v>594</v>
      </c>
      <c r="CM398" s="93">
        <v>481</v>
      </c>
    </row>
    <row r="399" spans="1:91" s="49" customFormat="1" ht="13.5">
      <c r="A399" s="173"/>
      <c r="B399" s="51"/>
      <c r="AA399" s="173"/>
      <c r="AB399" s="173"/>
      <c r="AC399" s="173"/>
      <c r="AD399" s="175"/>
      <c r="AE399" s="175"/>
      <c r="AF399" s="175"/>
      <c r="AG399" s="175"/>
      <c r="AH399" s="175"/>
      <c r="AI399" s="175"/>
      <c r="AJ399" s="175"/>
      <c r="AK399" s="175"/>
      <c r="AL399" s="175"/>
      <c r="AM399" s="175"/>
      <c r="AN399" s="175"/>
      <c r="AO399" s="175"/>
      <c r="AP399" s="175"/>
      <c r="AQ399" s="175"/>
      <c r="AR399" s="175"/>
      <c r="AS399" s="175"/>
      <c r="AT399" s="175"/>
      <c r="AU399" s="175"/>
      <c r="AV399" s="175"/>
      <c r="AW399" s="175"/>
      <c r="AX399" s="175"/>
      <c r="AY399" s="175"/>
      <c r="AZ399" s="175"/>
      <c r="BA399" s="175"/>
      <c r="BB399" s="175"/>
      <c r="BC399" s="175"/>
      <c r="BD399" s="175"/>
      <c r="BE399" s="175"/>
      <c r="BF399" s="175"/>
      <c r="BG399" s="175"/>
      <c r="BH399" s="175"/>
      <c r="BI399" s="175"/>
      <c r="BJ399" s="175"/>
      <c r="BK399" s="175"/>
      <c r="BL399" s="175"/>
      <c r="BM399" s="175"/>
      <c r="BN399" s="175"/>
      <c r="BO399" s="175"/>
      <c r="BP399" s="175"/>
      <c r="BQ399" s="175"/>
      <c r="BR399" s="175"/>
      <c r="BS399" s="175"/>
      <c r="BT399" s="175"/>
      <c r="BU399" s="175"/>
      <c r="BV399" s="175"/>
      <c r="CI399" s="93">
        <v>12</v>
      </c>
      <c r="CJ399" s="93" t="s">
        <v>85</v>
      </c>
      <c r="CK399" s="93" t="s">
        <v>587</v>
      </c>
      <c r="CL399" s="93" t="s">
        <v>595</v>
      </c>
      <c r="CM399" s="93">
        <v>482</v>
      </c>
    </row>
    <row r="400" spans="1:91" s="49" customFormat="1" ht="13.5">
      <c r="A400" s="173"/>
      <c r="B400" s="51"/>
      <c r="AA400" s="173"/>
      <c r="AB400" s="173"/>
      <c r="AC400" s="173"/>
      <c r="AD400" s="175"/>
      <c r="AE400" s="175"/>
      <c r="AF400" s="175"/>
      <c r="AG400" s="175"/>
      <c r="AH400" s="175"/>
      <c r="AI400" s="175"/>
      <c r="AJ400" s="175"/>
      <c r="AK400" s="175"/>
      <c r="AL400" s="175"/>
      <c r="AM400" s="175"/>
      <c r="AN400" s="175"/>
      <c r="AO400" s="175"/>
      <c r="AP400" s="175"/>
      <c r="AQ400" s="175"/>
      <c r="AR400" s="175"/>
      <c r="AS400" s="175"/>
      <c r="AT400" s="175"/>
      <c r="AU400" s="175"/>
      <c r="AV400" s="175"/>
      <c r="AW400" s="175"/>
      <c r="AX400" s="175"/>
      <c r="AY400" s="175"/>
      <c r="AZ400" s="175"/>
      <c r="BA400" s="175"/>
      <c r="BB400" s="175"/>
      <c r="BC400" s="175"/>
      <c r="BD400" s="175"/>
      <c r="BE400" s="175"/>
      <c r="BF400" s="175"/>
      <c r="BG400" s="175"/>
      <c r="BH400" s="175"/>
      <c r="BI400" s="175"/>
      <c r="BJ400" s="175"/>
      <c r="BK400" s="175"/>
      <c r="BL400" s="175"/>
      <c r="BM400" s="175"/>
      <c r="BN400" s="175"/>
      <c r="BO400" s="175"/>
      <c r="BP400" s="175"/>
      <c r="BQ400" s="175"/>
      <c r="BR400" s="175"/>
      <c r="BS400" s="175"/>
      <c r="BT400" s="175"/>
      <c r="BU400" s="175"/>
      <c r="BV400" s="175"/>
      <c r="CI400" s="93">
        <v>12</v>
      </c>
      <c r="CJ400" s="93" t="s">
        <v>85</v>
      </c>
      <c r="CK400" s="93" t="s">
        <v>587</v>
      </c>
      <c r="CL400" s="93" t="s">
        <v>596</v>
      </c>
      <c r="CM400" s="93">
        <v>483</v>
      </c>
    </row>
    <row r="401" spans="1:91" s="49" customFormat="1" ht="13.5">
      <c r="A401" s="173"/>
      <c r="B401" s="51"/>
      <c r="AA401" s="173"/>
      <c r="AB401" s="173"/>
      <c r="AC401" s="173"/>
      <c r="AD401" s="175"/>
      <c r="AE401" s="175"/>
      <c r="AF401" s="175"/>
      <c r="AG401" s="175"/>
      <c r="AH401" s="175"/>
      <c r="AI401" s="175"/>
      <c r="AJ401" s="175"/>
      <c r="AK401" s="175"/>
      <c r="AL401" s="175"/>
      <c r="AM401" s="175"/>
      <c r="AN401" s="175"/>
      <c r="AO401" s="175"/>
      <c r="AP401" s="175"/>
      <c r="AQ401" s="175"/>
      <c r="AR401" s="175"/>
      <c r="AS401" s="175"/>
      <c r="AT401" s="175"/>
      <c r="AU401" s="175"/>
      <c r="AV401" s="175"/>
      <c r="AW401" s="175"/>
      <c r="AX401" s="175"/>
      <c r="AY401" s="175"/>
      <c r="AZ401" s="175"/>
      <c r="BA401" s="175"/>
      <c r="BB401" s="175"/>
      <c r="BC401" s="175"/>
      <c r="BD401" s="175"/>
      <c r="BE401" s="175"/>
      <c r="BF401" s="175"/>
      <c r="BG401" s="175"/>
      <c r="BH401" s="175"/>
      <c r="BI401" s="175"/>
      <c r="BJ401" s="175"/>
      <c r="BK401" s="175"/>
      <c r="BL401" s="175"/>
      <c r="BM401" s="175"/>
      <c r="BN401" s="175"/>
      <c r="BO401" s="175"/>
      <c r="BP401" s="175"/>
      <c r="BQ401" s="175"/>
      <c r="BR401" s="175"/>
      <c r="BS401" s="175"/>
      <c r="BT401" s="175"/>
      <c r="BU401" s="175"/>
      <c r="BV401" s="175"/>
      <c r="CI401" s="93">
        <v>12</v>
      </c>
      <c r="CJ401" s="93" t="s">
        <v>85</v>
      </c>
      <c r="CK401" s="93" t="s">
        <v>587</v>
      </c>
      <c r="CL401" s="93" t="s">
        <v>597</v>
      </c>
      <c r="CM401" s="93">
        <v>484</v>
      </c>
    </row>
    <row r="402" spans="1:91" s="49" customFormat="1" ht="13.5">
      <c r="A402" s="173"/>
      <c r="B402" s="51"/>
      <c r="AA402" s="173"/>
      <c r="AB402" s="173"/>
      <c r="AC402" s="173"/>
      <c r="AD402" s="175"/>
      <c r="AE402" s="175"/>
      <c r="AF402" s="175"/>
      <c r="AG402" s="175"/>
      <c r="AH402" s="175"/>
      <c r="AI402" s="175"/>
      <c r="AJ402" s="175"/>
      <c r="AK402" s="175"/>
      <c r="AL402" s="175"/>
      <c r="AM402" s="175"/>
      <c r="AN402" s="175"/>
      <c r="AO402" s="175"/>
      <c r="AP402" s="175"/>
      <c r="AQ402" s="175"/>
      <c r="AR402" s="175"/>
      <c r="AS402" s="175"/>
      <c r="AT402" s="175"/>
      <c r="AU402" s="175"/>
      <c r="AV402" s="175"/>
      <c r="AW402" s="175"/>
      <c r="AX402" s="175"/>
      <c r="AY402" s="175"/>
      <c r="AZ402" s="175"/>
      <c r="BA402" s="175"/>
      <c r="BB402" s="175"/>
      <c r="BC402" s="175"/>
      <c r="BD402" s="175"/>
      <c r="BE402" s="175"/>
      <c r="BF402" s="175"/>
      <c r="BG402" s="175"/>
      <c r="BH402" s="175"/>
      <c r="BI402" s="175"/>
      <c r="BJ402" s="175"/>
      <c r="BK402" s="175"/>
      <c r="BL402" s="175"/>
      <c r="BM402" s="175"/>
      <c r="BN402" s="175"/>
      <c r="BO402" s="175"/>
      <c r="BP402" s="175"/>
      <c r="BQ402" s="175"/>
      <c r="BR402" s="175"/>
      <c r="BS402" s="175"/>
      <c r="BT402" s="175"/>
      <c r="BU402" s="175"/>
      <c r="BV402" s="175"/>
      <c r="CI402" s="93">
        <v>12</v>
      </c>
      <c r="CJ402" s="93" t="s">
        <v>85</v>
      </c>
      <c r="CK402" s="93" t="s">
        <v>587</v>
      </c>
      <c r="CL402" s="93" t="s">
        <v>598</v>
      </c>
      <c r="CM402" s="93">
        <v>485</v>
      </c>
    </row>
    <row r="403" spans="1:91" s="49" customFormat="1" ht="13.5">
      <c r="A403" s="173"/>
      <c r="B403" s="51"/>
      <c r="AA403" s="173"/>
      <c r="AB403" s="173"/>
      <c r="AC403" s="173"/>
      <c r="AD403" s="175"/>
      <c r="AE403" s="175"/>
      <c r="AF403" s="175"/>
      <c r="AG403" s="175"/>
      <c r="AH403" s="175"/>
      <c r="AI403" s="175"/>
      <c r="AJ403" s="175"/>
      <c r="AK403" s="175"/>
      <c r="AL403" s="175"/>
      <c r="AM403" s="175"/>
      <c r="AN403" s="175"/>
      <c r="AO403" s="175"/>
      <c r="AP403" s="175"/>
      <c r="AQ403" s="175"/>
      <c r="AR403" s="175"/>
      <c r="AS403" s="175"/>
      <c r="AT403" s="175"/>
      <c r="AU403" s="175"/>
      <c r="AV403" s="175"/>
      <c r="AW403" s="175"/>
      <c r="AX403" s="175"/>
      <c r="AY403" s="175"/>
      <c r="AZ403" s="175"/>
      <c r="BA403" s="175"/>
      <c r="BB403" s="175"/>
      <c r="BC403" s="175"/>
      <c r="BD403" s="175"/>
      <c r="BE403" s="175"/>
      <c r="BF403" s="175"/>
      <c r="BG403" s="175"/>
      <c r="BH403" s="175"/>
      <c r="BI403" s="175"/>
      <c r="BJ403" s="175"/>
      <c r="BK403" s="175"/>
      <c r="BL403" s="175"/>
      <c r="BM403" s="175"/>
      <c r="BN403" s="175"/>
      <c r="BO403" s="175"/>
      <c r="BP403" s="175"/>
      <c r="BQ403" s="175"/>
      <c r="BR403" s="175"/>
      <c r="BS403" s="175"/>
      <c r="BT403" s="175"/>
      <c r="BU403" s="175"/>
      <c r="BV403" s="175"/>
      <c r="CI403" s="93">
        <v>12</v>
      </c>
      <c r="CJ403" s="93" t="s">
        <v>85</v>
      </c>
      <c r="CK403" s="93" t="s">
        <v>587</v>
      </c>
      <c r="CL403" s="93" t="s">
        <v>599</v>
      </c>
      <c r="CM403" s="93">
        <v>486</v>
      </c>
    </row>
    <row r="404" spans="1:91" s="49" customFormat="1" ht="13.5">
      <c r="A404" s="173"/>
      <c r="B404" s="51"/>
      <c r="AA404" s="173"/>
      <c r="AB404" s="173"/>
      <c r="AC404" s="173"/>
      <c r="AD404" s="175"/>
      <c r="AE404" s="175"/>
      <c r="AF404" s="175"/>
      <c r="AG404" s="175"/>
      <c r="AH404" s="175"/>
      <c r="AI404" s="175"/>
      <c r="AJ404" s="175"/>
      <c r="AK404" s="175"/>
      <c r="AL404" s="175"/>
      <c r="AM404" s="175"/>
      <c r="AN404" s="175"/>
      <c r="AO404" s="175"/>
      <c r="AP404" s="175"/>
      <c r="AQ404" s="175"/>
      <c r="AR404" s="175"/>
      <c r="AS404" s="175"/>
      <c r="AT404" s="175"/>
      <c r="AU404" s="175"/>
      <c r="AV404" s="175"/>
      <c r="AW404" s="175"/>
      <c r="AX404" s="175"/>
      <c r="AY404" s="175"/>
      <c r="AZ404" s="175"/>
      <c r="BA404" s="175"/>
      <c r="BB404" s="175"/>
      <c r="BC404" s="175"/>
      <c r="BD404" s="175"/>
      <c r="BE404" s="175"/>
      <c r="BF404" s="175"/>
      <c r="BG404" s="175"/>
      <c r="BH404" s="175"/>
      <c r="BI404" s="175"/>
      <c r="BJ404" s="175"/>
      <c r="BK404" s="175"/>
      <c r="BL404" s="175"/>
      <c r="BM404" s="175"/>
      <c r="BN404" s="175"/>
      <c r="BO404" s="175"/>
      <c r="BP404" s="175"/>
      <c r="BQ404" s="175"/>
      <c r="BR404" s="175"/>
      <c r="BS404" s="175"/>
      <c r="BT404" s="175"/>
      <c r="BU404" s="175"/>
      <c r="BV404" s="175"/>
      <c r="CI404" s="93">
        <v>12</v>
      </c>
      <c r="CJ404" s="93" t="s">
        <v>85</v>
      </c>
      <c r="CK404" s="93" t="s">
        <v>587</v>
      </c>
      <c r="CL404" s="93" t="s">
        <v>600</v>
      </c>
      <c r="CM404" s="93">
        <v>487</v>
      </c>
    </row>
    <row r="405" spans="1:91" s="49" customFormat="1" ht="13.5">
      <c r="A405" s="173"/>
      <c r="B405" s="51"/>
      <c r="AA405" s="173"/>
      <c r="AB405" s="173"/>
      <c r="AC405" s="173"/>
      <c r="AD405" s="175"/>
      <c r="AE405" s="175"/>
      <c r="AF405" s="175"/>
      <c r="AG405" s="175"/>
      <c r="AH405" s="175"/>
      <c r="AI405" s="175"/>
      <c r="AJ405" s="175"/>
      <c r="AK405" s="175"/>
      <c r="AL405" s="175"/>
      <c r="AM405" s="175"/>
      <c r="AN405" s="175"/>
      <c r="AO405" s="175"/>
      <c r="AP405" s="175"/>
      <c r="AQ405" s="175"/>
      <c r="AR405" s="175"/>
      <c r="AS405" s="175"/>
      <c r="AT405" s="175"/>
      <c r="AU405" s="175"/>
      <c r="AV405" s="175"/>
      <c r="AW405" s="175"/>
      <c r="AX405" s="175"/>
      <c r="AY405" s="175"/>
      <c r="AZ405" s="175"/>
      <c r="BA405" s="175"/>
      <c r="BB405" s="175"/>
      <c r="BC405" s="175"/>
      <c r="BD405" s="175"/>
      <c r="BE405" s="175"/>
      <c r="BF405" s="175"/>
      <c r="BG405" s="175"/>
      <c r="BH405" s="175"/>
      <c r="BI405" s="175"/>
      <c r="BJ405" s="175"/>
      <c r="BK405" s="175"/>
      <c r="BL405" s="175"/>
      <c r="BM405" s="175"/>
      <c r="BN405" s="175"/>
      <c r="BO405" s="175"/>
      <c r="BP405" s="175"/>
      <c r="BQ405" s="175"/>
      <c r="BR405" s="175"/>
      <c r="BS405" s="175"/>
      <c r="BT405" s="175"/>
      <c r="BU405" s="175"/>
      <c r="BV405" s="175"/>
      <c r="CI405" s="93"/>
      <c r="CJ405" s="93"/>
      <c r="CK405" s="93"/>
      <c r="CL405" s="93"/>
      <c r="CM405" s="93"/>
    </row>
    <row r="406" spans="1:91" s="49" customFormat="1" ht="13.5">
      <c r="A406" s="173"/>
      <c r="B406" s="51"/>
      <c r="AA406" s="173"/>
      <c r="AB406" s="173"/>
      <c r="AC406" s="173"/>
      <c r="AD406" s="175"/>
      <c r="AE406" s="175"/>
      <c r="AF406" s="175"/>
      <c r="AG406" s="175"/>
      <c r="AH406" s="175"/>
      <c r="AI406" s="175"/>
      <c r="AJ406" s="175"/>
      <c r="AK406" s="175"/>
      <c r="AL406" s="175"/>
      <c r="AM406" s="175"/>
      <c r="AN406" s="175"/>
      <c r="AO406" s="175"/>
      <c r="AP406" s="175"/>
      <c r="AQ406" s="175"/>
      <c r="AR406" s="175"/>
      <c r="AS406" s="175"/>
      <c r="AT406" s="175"/>
      <c r="AU406" s="175"/>
      <c r="AV406" s="175"/>
      <c r="AW406" s="175"/>
      <c r="AX406" s="175"/>
      <c r="AY406" s="175"/>
      <c r="AZ406" s="175"/>
      <c r="BA406" s="175"/>
      <c r="BB406" s="175"/>
      <c r="BC406" s="175"/>
      <c r="BD406" s="175"/>
      <c r="BE406" s="175"/>
      <c r="BF406" s="175"/>
      <c r="BG406" s="175"/>
      <c r="BH406" s="175"/>
      <c r="BI406" s="175"/>
      <c r="BJ406" s="175"/>
      <c r="BK406" s="175"/>
      <c r="BL406" s="175"/>
      <c r="BM406" s="175"/>
      <c r="BN406" s="175"/>
      <c r="BO406" s="175"/>
      <c r="BP406" s="175"/>
      <c r="BQ406" s="175"/>
      <c r="BR406" s="175"/>
      <c r="BS406" s="175"/>
      <c r="BT406" s="175"/>
      <c r="BU406" s="175"/>
      <c r="BV406" s="175"/>
      <c r="CI406" s="93">
        <v>13</v>
      </c>
      <c r="CJ406" s="93" t="s">
        <v>99</v>
      </c>
      <c r="CK406" s="93" t="s">
        <v>392</v>
      </c>
      <c r="CL406" s="93" t="s">
        <v>393</v>
      </c>
      <c r="CM406" s="93">
        <v>488</v>
      </c>
    </row>
    <row r="407" spans="1:91" s="49" customFormat="1" ht="13.5">
      <c r="A407" s="173"/>
      <c r="B407" s="51"/>
      <c r="AA407" s="173"/>
      <c r="AB407" s="173"/>
      <c r="AC407" s="173"/>
      <c r="AD407" s="175"/>
      <c r="AE407" s="175"/>
      <c r="AF407" s="175"/>
      <c r="AG407" s="175"/>
      <c r="AH407" s="175"/>
      <c r="AI407" s="175"/>
      <c r="AJ407" s="175"/>
      <c r="AK407" s="175"/>
      <c r="AL407" s="175"/>
      <c r="AM407" s="175"/>
      <c r="AN407" s="175"/>
      <c r="AO407" s="175"/>
      <c r="AP407" s="175"/>
      <c r="AQ407" s="175"/>
      <c r="AR407" s="175"/>
      <c r="AS407" s="175"/>
      <c r="AT407" s="175"/>
      <c r="AU407" s="175"/>
      <c r="AV407" s="175"/>
      <c r="AW407" s="175"/>
      <c r="AX407" s="175"/>
      <c r="AY407" s="175"/>
      <c r="AZ407" s="175"/>
      <c r="BA407" s="175"/>
      <c r="BB407" s="175"/>
      <c r="BC407" s="175"/>
      <c r="BD407" s="175"/>
      <c r="BE407" s="175"/>
      <c r="BF407" s="175"/>
      <c r="BG407" s="175"/>
      <c r="BH407" s="175"/>
      <c r="BI407" s="175"/>
      <c r="BJ407" s="175"/>
      <c r="BK407" s="175"/>
      <c r="BL407" s="175"/>
      <c r="BM407" s="175"/>
      <c r="BN407" s="175"/>
      <c r="BO407" s="175"/>
      <c r="BP407" s="175"/>
      <c r="BQ407" s="175"/>
      <c r="BR407" s="175"/>
      <c r="BS407" s="175"/>
      <c r="BT407" s="175"/>
      <c r="BU407" s="175"/>
      <c r="BV407" s="175"/>
      <c r="CI407" s="93">
        <v>13</v>
      </c>
      <c r="CJ407" s="93" t="s">
        <v>99</v>
      </c>
      <c r="CK407" s="93" t="s">
        <v>392</v>
      </c>
      <c r="CL407" s="93" t="s">
        <v>394</v>
      </c>
      <c r="CM407" s="93">
        <v>489</v>
      </c>
    </row>
    <row r="408" spans="1:91" s="49" customFormat="1" ht="13.5">
      <c r="A408" s="173"/>
      <c r="B408" s="51"/>
      <c r="AA408" s="173"/>
      <c r="AB408" s="173"/>
      <c r="AC408" s="173"/>
      <c r="AD408" s="175"/>
      <c r="AE408" s="175"/>
      <c r="AF408" s="175"/>
      <c r="AG408" s="175"/>
      <c r="AH408" s="175"/>
      <c r="AI408" s="175"/>
      <c r="AJ408" s="175"/>
      <c r="AK408" s="175"/>
      <c r="AL408" s="175"/>
      <c r="AM408" s="175"/>
      <c r="AN408" s="175"/>
      <c r="AO408" s="175"/>
      <c r="AP408" s="175"/>
      <c r="AQ408" s="175"/>
      <c r="AR408" s="175"/>
      <c r="AS408" s="175"/>
      <c r="AT408" s="175"/>
      <c r="AU408" s="175"/>
      <c r="AV408" s="175"/>
      <c r="AW408" s="175"/>
      <c r="AX408" s="175"/>
      <c r="AY408" s="175"/>
      <c r="AZ408" s="175"/>
      <c r="BA408" s="175"/>
      <c r="BB408" s="175"/>
      <c r="BC408" s="175"/>
      <c r="BD408" s="175"/>
      <c r="BE408" s="175"/>
      <c r="BF408" s="175"/>
      <c r="BG408" s="175"/>
      <c r="BH408" s="175"/>
      <c r="BI408" s="175"/>
      <c r="BJ408" s="175"/>
      <c r="BK408" s="175"/>
      <c r="BL408" s="175"/>
      <c r="BM408" s="175"/>
      <c r="BN408" s="175"/>
      <c r="BO408" s="175"/>
      <c r="BP408" s="175"/>
      <c r="BQ408" s="175"/>
      <c r="BR408" s="175"/>
      <c r="BS408" s="175"/>
      <c r="BT408" s="175"/>
      <c r="BU408" s="175"/>
      <c r="BV408" s="175"/>
      <c r="CI408" s="93">
        <v>13</v>
      </c>
      <c r="CJ408" s="93" t="s">
        <v>99</v>
      </c>
      <c r="CK408" s="93" t="s">
        <v>392</v>
      </c>
      <c r="CL408" s="93" t="s">
        <v>395</v>
      </c>
      <c r="CM408" s="93">
        <v>490</v>
      </c>
    </row>
    <row r="409" spans="1:91" s="49" customFormat="1" ht="13.5">
      <c r="A409" s="173"/>
      <c r="B409" s="51"/>
      <c r="AA409" s="173"/>
      <c r="AB409" s="173"/>
      <c r="AC409" s="173"/>
      <c r="AD409" s="175"/>
      <c r="AE409" s="175"/>
      <c r="AF409" s="175"/>
      <c r="AG409" s="175"/>
      <c r="AH409" s="175"/>
      <c r="AI409" s="175"/>
      <c r="AJ409" s="175"/>
      <c r="AK409" s="175"/>
      <c r="AL409" s="175"/>
      <c r="AM409" s="175"/>
      <c r="AN409" s="175"/>
      <c r="AO409" s="175"/>
      <c r="AP409" s="175"/>
      <c r="AQ409" s="175"/>
      <c r="AR409" s="175"/>
      <c r="AS409" s="175"/>
      <c r="AT409" s="175"/>
      <c r="AU409" s="175"/>
      <c r="AV409" s="175"/>
      <c r="AW409" s="175"/>
      <c r="AX409" s="175"/>
      <c r="AY409" s="175"/>
      <c r="AZ409" s="175"/>
      <c r="BA409" s="175"/>
      <c r="BB409" s="175"/>
      <c r="BC409" s="175"/>
      <c r="BD409" s="175"/>
      <c r="BE409" s="175"/>
      <c r="BF409" s="175"/>
      <c r="BG409" s="175"/>
      <c r="BH409" s="175"/>
      <c r="BI409" s="175"/>
      <c r="BJ409" s="175"/>
      <c r="BK409" s="175"/>
      <c r="BL409" s="175"/>
      <c r="BM409" s="175"/>
      <c r="BN409" s="175"/>
      <c r="BO409" s="175"/>
      <c r="BP409" s="175"/>
      <c r="BQ409" s="175"/>
      <c r="BR409" s="175"/>
      <c r="BS409" s="175"/>
      <c r="BT409" s="175"/>
      <c r="BU409" s="175"/>
      <c r="BV409" s="175"/>
      <c r="CI409" s="93">
        <v>13</v>
      </c>
      <c r="CJ409" s="93" t="s">
        <v>99</v>
      </c>
      <c r="CK409" s="93" t="s">
        <v>392</v>
      </c>
      <c r="CL409" s="93" t="s">
        <v>396</v>
      </c>
      <c r="CM409" s="93">
        <v>491</v>
      </c>
    </row>
    <row r="410" spans="1:91" s="49" customFormat="1" ht="13.5">
      <c r="A410" s="173"/>
      <c r="B410" s="51"/>
      <c r="AA410" s="173"/>
      <c r="AB410" s="173"/>
      <c r="AC410" s="173"/>
      <c r="AD410" s="175"/>
      <c r="AE410" s="175"/>
      <c r="AF410" s="175"/>
      <c r="AG410" s="175"/>
      <c r="AH410" s="175"/>
      <c r="AI410" s="175"/>
      <c r="AJ410" s="175"/>
      <c r="AK410" s="175"/>
      <c r="AL410" s="175"/>
      <c r="AM410" s="175"/>
      <c r="AN410" s="175"/>
      <c r="AO410" s="175"/>
      <c r="AP410" s="175"/>
      <c r="AQ410" s="175"/>
      <c r="AR410" s="175"/>
      <c r="AS410" s="175"/>
      <c r="AT410" s="175"/>
      <c r="AU410" s="175"/>
      <c r="AV410" s="175"/>
      <c r="AW410" s="175"/>
      <c r="AX410" s="175"/>
      <c r="AY410" s="175"/>
      <c r="AZ410" s="175"/>
      <c r="BA410" s="175"/>
      <c r="BB410" s="175"/>
      <c r="BC410" s="175"/>
      <c r="BD410" s="175"/>
      <c r="BE410" s="175"/>
      <c r="BF410" s="175"/>
      <c r="BG410" s="175"/>
      <c r="BH410" s="175"/>
      <c r="BI410" s="175"/>
      <c r="BJ410" s="175"/>
      <c r="BK410" s="175"/>
      <c r="BL410" s="175"/>
      <c r="BM410" s="175"/>
      <c r="BN410" s="175"/>
      <c r="BO410" s="175"/>
      <c r="BP410" s="175"/>
      <c r="BQ410" s="175"/>
      <c r="BR410" s="175"/>
      <c r="BS410" s="175"/>
      <c r="BT410" s="175"/>
      <c r="BU410" s="175"/>
      <c r="BV410" s="175"/>
      <c r="CI410" s="93">
        <v>13</v>
      </c>
      <c r="CJ410" s="93" t="s">
        <v>99</v>
      </c>
      <c r="CK410" s="93" t="s">
        <v>392</v>
      </c>
      <c r="CL410" s="93" t="s">
        <v>397</v>
      </c>
      <c r="CM410" s="93">
        <v>492</v>
      </c>
    </row>
    <row r="411" spans="1:91" s="49" customFormat="1" ht="13.5">
      <c r="A411" s="173"/>
      <c r="B411" s="51"/>
      <c r="AA411" s="173"/>
      <c r="AB411" s="173"/>
      <c r="AC411" s="173"/>
      <c r="AD411" s="175"/>
      <c r="AE411" s="175"/>
      <c r="AF411" s="175"/>
      <c r="AG411" s="175"/>
      <c r="AH411" s="175"/>
      <c r="AI411" s="175"/>
      <c r="AJ411" s="175"/>
      <c r="AK411" s="175"/>
      <c r="AL411" s="175"/>
      <c r="AM411" s="175"/>
      <c r="AN411" s="175"/>
      <c r="AO411" s="175"/>
      <c r="AP411" s="175"/>
      <c r="AQ411" s="175"/>
      <c r="AR411" s="175"/>
      <c r="AS411" s="175"/>
      <c r="AT411" s="175"/>
      <c r="AU411" s="175"/>
      <c r="AV411" s="175"/>
      <c r="AW411" s="175"/>
      <c r="AX411" s="175"/>
      <c r="AY411" s="175"/>
      <c r="AZ411" s="175"/>
      <c r="BA411" s="175"/>
      <c r="BB411" s="175"/>
      <c r="BC411" s="175"/>
      <c r="BD411" s="175"/>
      <c r="BE411" s="175"/>
      <c r="BF411" s="175"/>
      <c r="BG411" s="175"/>
      <c r="BH411" s="175"/>
      <c r="BI411" s="175"/>
      <c r="BJ411" s="175"/>
      <c r="BK411" s="175"/>
      <c r="BL411" s="175"/>
      <c r="BM411" s="175"/>
      <c r="BN411" s="175"/>
      <c r="BO411" s="175"/>
      <c r="BP411" s="175"/>
      <c r="BQ411" s="175"/>
      <c r="BR411" s="175"/>
      <c r="BS411" s="175"/>
      <c r="BT411" s="175"/>
      <c r="BU411" s="175"/>
      <c r="BV411" s="175"/>
      <c r="CI411" s="93">
        <v>13</v>
      </c>
      <c r="CJ411" s="93" t="s">
        <v>99</v>
      </c>
      <c r="CK411" s="93" t="s">
        <v>392</v>
      </c>
      <c r="CL411" s="93" t="s">
        <v>398</v>
      </c>
      <c r="CM411" s="93">
        <v>493</v>
      </c>
    </row>
    <row r="412" spans="1:91" s="49" customFormat="1" ht="13.5">
      <c r="A412" s="173"/>
      <c r="B412" s="51"/>
      <c r="AA412" s="173"/>
      <c r="AB412" s="173"/>
      <c r="AC412" s="173"/>
      <c r="AD412" s="175"/>
      <c r="AE412" s="175"/>
      <c r="AF412" s="175"/>
      <c r="AG412" s="175"/>
      <c r="AH412" s="175"/>
      <c r="AI412" s="175"/>
      <c r="AJ412" s="175"/>
      <c r="AK412" s="175"/>
      <c r="AL412" s="175"/>
      <c r="AM412" s="175"/>
      <c r="AN412" s="175"/>
      <c r="AO412" s="175"/>
      <c r="AP412" s="175"/>
      <c r="AQ412" s="175"/>
      <c r="AR412" s="175"/>
      <c r="AS412" s="175"/>
      <c r="AT412" s="175"/>
      <c r="AU412" s="175"/>
      <c r="AV412" s="175"/>
      <c r="AW412" s="175"/>
      <c r="AX412" s="175"/>
      <c r="AY412" s="175"/>
      <c r="AZ412" s="175"/>
      <c r="BA412" s="175"/>
      <c r="BB412" s="175"/>
      <c r="BC412" s="175"/>
      <c r="BD412" s="175"/>
      <c r="BE412" s="175"/>
      <c r="BF412" s="175"/>
      <c r="BG412" s="175"/>
      <c r="BH412" s="175"/>
      <c r="BI412" s="175"/>
      <c r="BJ412" s="175"/>
      <c r="BK412" s="175"/>
      <c r="BL412" s="175"/>
      <c r="BM412" s="175"/>
      <c r="BN412" s="175"/>
      <c r="BO412" s="175"/>
      <c r="BP412" s="175"/>
      <c r="BQ412" s="175"/>
      <c r="BR412" s="175"/>
      <c r="BS412" s="175"/>
      <c r="BT412" s="175"/>
      <c r="BU412" s="175"/>
      <c r="BV412" s="175"/>
      <c r="CI412" s="93">
        <v>13</v>
      </c>
      <c r="CJ412" s="93" t="s">
        <v>99</v>
      </c>
      <c r="CK412" s="93" t="s">
        <v>392</v>
      </c>
      <c r="CL412" s="93" t="s">
        <v>399</v>
      </c>
      <c r="CM412" s="93">
        <v>494</v>
      </c>
    </row>
    <row r="413" spans="1:91" s="49" customFormat="1" ht="13.5">
      <c r="A413" s="173"/>
      <c r="B413" s="51"/>
      <c r="AA413" s="173"/>
      <c r="AB413" s="173"/>
      <c r="AC413" s="173"/>
      <c r="AD413" s="175"/>
      <c r="AE413" s="175"/>
      <c r="AF413" s="175"/>
      <c r="AG413" s="175"/>
      <c r="AH413" s="175"/>
      <c r="AI413" s="175"/>
      <c r="AJ413" s="175"/>
      <c r="AK413" s="175"/>
      <c r="AL413" s="175"/>
      <c r="AM413" s="175"/>
      <c r="AN413" s="175"/>
      <c r="AO413" s="175"/>
      <c r="AP413" s="175"/>
      <c r="AQ413" s="175"/>
      <c r="AR413" s="175"/>
      <c r="AS413" s="175"/>
      <c r="AT413" s="175"/>
      <c r="AU413" s="175"/>
      <c r="AV413" s="175"/>
      <c r="AW413" s="175"/>
      <c r="AX413" s="175"/>
      <c r="AY413" s="175"/>
      <c r="AZ413" s="175"/>
      <c r="BA413" s="175"/>
      <c r="BB413" s="175"/>
      <c r="BC413" s="175"/>
      <c r="BD413" s="175"/>
      <c r="BE413" s="175"/>
      <c r="BF413" s="175"/>
      <c r="BG413" s="175"/>
      <c r="BH413" s="175"/>
      <c r="BI413" s="175"/>
      <c r="BJ413" s="175"/>
      <c r="BK413" s="175"/>
      <c r="BL413" s="175"/>
      <c r="BM413" s="175"/>
      <c r="BN413" s="175"/>
      <c r="BO413" s="175"/>
      <c r="BP413" s="175"/>
      <c r="BQ413" s="175"/>
      <c r="BR413" s="175"/>
      <c r="BS413" s="175"/>
      <c r="BT413" s="175"/>
      <c r="BU413" s="175"/>
      <c r="BV413" s="175"/>
      <c r="CI413" s="93">
        <v>13</v>
      </c>
      <c r="CJ413" s="93" t="s">
        <v>99</v>
      </c>
      <c r="CK413" s="93" t="s">
        <v>392</v>
      </c>
      <c r="CL413" s="93" t="s">
        <v>400</v>
      </c>
      <c r="CM413" s="93">
        <v>495</v>
      </c>
    </row>
    <row r="414" spans="1:91" s="49" customFormat="1" ht="13.5">
      <c r="A414" s="173"/>
      <c r="B414" s="51"/>
      <c r="AA414" s="173"/>
      <c r="AB414" s="173"/>
      <c r="AC414" s="173"/>
      <c r="AD414" s="175"/>
      <c r="AE414" s="175"/>
      <c r="AF414" s="175"/>
      <c r="AG414" s="175"/>
      <c r="AH414" s="175"/>
      <c r="AI414" s="175"/>
      <c r="AJ414" s="175"/>
      <c r="AK414" s="175"/>
      <c r="AL414" s="175"/>
      <c r="AM414" s="175"/>
      <c r="AN414" s="175"/>
      <c r="AO414" s="175"/>
      <c r="AP414" s="175"/>
      <c r="AQ414" s="175"/>
      <c r="AR414" s="175"/>
      <c r="AS414" s="175"/>
      <c r="AT414" s="175"/>
      <c r="AU414" s="175"/>
      <c r="AV414" s="175"/>
      <c r="AW414" s="175"/>
      <c r="AX414" s="175"/>
      <c r="AY414" s="175"/>
      <c r="AZ414" s="175"/>
      <c r="BA414" s="175"/>
      <c r="BB414" s="175"/>
      <c r="BC414" s="175"/>
      <c r="BD414" s="175"/>
      <c r="BE414" s="175"/>
      <c r="BF414" s="175"/>
      <c r="BG414" s="175"/>
      <c r="BH414" s="175"/>
      <c r="BI414" s="175"/>
      <c r="BJ414" s="175"/>
      <c r="BK414" s="175"/>
      <c r="BL414" s="175"/>
      <c r="BM414" s="175"/>
      <c r="BN414" s="175"/>
      <c r="BO414" s="175"/>
      <c r="BP414" s="175"/>
      <c r="BQ414" s="175"/>
      <c r="BR414" s="175"/>
      <c r="BS414" s="175"/>
      <c r="BT414" s="175"/>
      <c r="BU414" s="175"/>
      <c r="BV414" s="175"/>
      <c r="CI414" s="93">
        <v>13</v>
      </c>
      <c r="CJ414" s="93" t="s">
        <v>99</v>
      </c>
      <c r="CK414" s="93" t="s">
        <v>392</v>
      </c>
      <c r="CL414" s="93" t="s">
        <v>401</v>
      </c>
      <c r="CM414" s="93">
        <v>496</v>
      </c>
    </row>
    <row r="415" spans="1:91" s="49" customFormat="1" ht="13.5">
      <c r="A415" s="173"/>
      <c r="B415" s="51"/>
      <c r="AA415" s="173"/>
      <c r="AB415" s="173"/>
      <c r="AC415" s="173"/>
      <c r="AD415" s="175"/>
      <c r="AE415" s="175"/>
      <c r="AF415" s="175"/>
      <c r="AG415" s="175"/>
      <c r="AH415" s="175"/>
      <c r="AI415" s="175"/>
      <c r="AJ415" s="175"/>
      <c r="AK415" s="175"/>
      <c r="AL415" s="175"/>
      <c r="AM415" s="175"/>
      <c r="AN415" s="175"/>
      <c r="AO415" s="175"/>
      <c r="AP415" s="175"/>
      <c r="AQ415" s="175"/>
      <c r="AR415" s="175"/>
      <c r="AS415" s="175"/>
      <c r="AT415" s="175"/>
      <c r="AU415" s="175"/>
      <c r="AV415" s="175"/>
      <c r="AW415" s="175"/>
      <c r="AX415" s="175"/>
      <c r="AY415" s="175"/>
      <c r="AZ415" s="175"/>
      <c r="BA415" s="175"/>
      <c r="BB415" s="175"/>
      <c r="BC415" s="175"/>
      <c r="BD415" s="175"/>
      <c r="BE415" s="175"/>
      <c r="BF415" s="175"/>
      <c r="BG415" s="175"/>
      <c r="BH415" s="175"/>
      <c r="BI415" s="175"/>
      <c r="BJ415" s="175"/>
      <c r="BK415" s="175"/>
      <c r="BL415" s="175"/>
      <c r="BM415" s="175"/>
      <c r="BN415" s="175"/>
      <c r="BO415" s="175"/>
      <c r="BP415" s="175"/>
      <c r="BQ415" s="175"/>
      <c r="BR415" s="175"/>
      <c r="BS415" s="175"/>
      <c r="BT415" s="175"/>
      <c r="BU415" s="175"/>
      <c r="BV415" s="175"/>
      <c r="CI415" s="93">
        <v>13</v>
      </c>
      <c r="CJ415" s="93" t="s">
        <v>99</v>
      </c>
      <c r="CK415" s="93" t="s">
        <v>392</v>
      </c>
      <c r="CL415" s="93" t="s">
        <v>402</v>
      </c>
      <c r="CM415" s="93">
        <v>497</v>
      </c>
    </row>
    <row r="416" spans="1:91" s="49" customFormat="1" ht="13.5">
      <c r="A416" s="173"/>
      <c r="B416" s="51"/>
      <c r="AA416" s="173"/>
      <c r="AB416" s="173"/>
      <c r="AC416" s="173"/>
      <c r="AD416" s="175"/>
      <c r="AE416" s="175"/>
      <c r="AF416" s="175"/>
      <c r="AG416" s="175"/>
      <c r="AH416" s="175"/>
      <c r="AI416" s="175"/>
      <c r="AJ416" s="175"/>
      <c r="AK416" s="175"/>
      <c r="AL416" s="175"/>
      <c r="AM416" s="175"/>
      <c r="AN416" s="175"/>
      <c r="AO416" s="175"/>
      <c r="AP416" s="175"/>
      <c r="AQ416" s="175"/>
      <c r="AR416" s="175"/>
      <c r="AS416" s="175"/>
      <c r="AT416" s="175"/>
      <c r="AU416" s="175"/>
      <c r="AV416" s="175"/>
      <c r="AW416" s="175"/>
      <c r="AX416" s="175"/>
      <c r="AY416" s="175"/>
      <c r="AZ416" s="175"/>
      <c r="BA416" s="175"/>
      <c r="BB416" s="175"/>
      <c r="BC416" s="175"/>
      <c r="BD416" s="175"/>
      <c r="BE416" s="175"/>
      <c r="BF416" s="175"/>
      <c r="BG416" s="175"/>
      <c r="BH416" s="175"/>
      <c r="BI416" s="175"/>
      <c r="BJ416" s="175"/>
      <c r="BK416" s="175"/>
      <c r="BL416" s="175"/>
      <c r="BM416" s="175"/>
      <c r="BN416" s="175"/>
      <c r="BO416" s="175"/>
      <c r="BP416" s="175"/>
      <c r="BQ416" s="175"/>
      <c r="BR416" s="175"/>
      <c r="BS416" s="175"/>
      <c r="BT416" s="175"/>
      <c r="BU416" s="175"/>
      <c r="BV416" s="175"/>
      <c r="CI416" s="93">
        <v>13</v>
      </c>
      <c r="CJ416" s="93" t="s">
        <v>99</v>
      </c>
      <c r="CK416" s="93" t="s">
        <v>392</v>
      </c>
      <c r="CL416" s="93" t="s">
        <v>403</v>
      </c>
      <c r="CM416" s="93">
        <v>498</v>
      </c>
    </row>
    <row r="417" spans="1:91" s="49" customFormat="1" ht="13.5">
      <c r="A417" s="173"/>
      <c r="B417" s="51"/>
      <c r="AA417" s="173"/>
      <c r="AB417" s="173"/>
      <c r="AC417" s="173"/>
      <c r="AD417" s="175"/>
      <c r="AE417" s="175"/>
      <c r="AF417" s="175"/>
      <c r="AG417" s="175"/>
      <c r="AH417" s="175"/>
      <c r="AI417" s="175"/>
      <c r="AJ417" s="175"/>
      <c r="AK417" s="175"/>
      <c r="AL417" s="175"/>
      <c r="AM417" s="175"/>
      <c r="AN417" s="175"/>
      <c r="AO417" s="175"/>
      <c r="AP417" s="175"/>
      <c r="AQ417" s="175"/>
      <c r="AR417" s="175"/>
      <c r="AS417" s="175"/>
      <c r="AT417" s="175"/>
      <c r="AU417" s="175"/>
      <c r="AV417" s="175"/>
      <c r="AW417" s="175"/>
      <c r="AX417" s="175"/>
      <c r="AY417" s="175"/>
      <c r="AZ417" s="175"/>
      <c r="BA417" s="175"/>
      <c r="BB417" s="175"/>
      <c r="BC417" s="175"/>
      <c r="BD417" s="175"/>
      <c r="BE417" s="175"/>
      <c r="BF417" s="175"/>
      <c r="BG417" s="175"/>
      <c r="BH417" s="175"/>
      <c r="BI417" s="175"/>
      <c r="BJ417" s="175"/>
      <c r="BK417" s="175"/>
      <c r="BL417" s="175"/>
      <c r="BM417" s="175"/>
      <c r="BN417" s="175"/>
      <c r="BO417" s="175"/>
      <c r="BP417" s="175"/>
      <c r="BQ417" s="175"/>
      <c r="BR417" s="175"/>
      <c r="BS417" s="175"/>
      <c r="BT417" s="175"/>
      <c r="BU417" s="175"/>
      <c r="BV417" s="175"/>
      <c r="CI417" s="93">
        <v>13</v>
      </c>
      <c r="CJ417" s="93" t="s">
        <v>99</v>
      </c>
      <c r="CK417" s="93" t="s">
        <v>392</v>
      </c>
      <c r="CL417" s="93" t="s">
        <v>404</v>
      </c>
      <c r="CM417" s="93">
        <v>499</v>
      </c>
    </row>
    <row r="418" spans="1:91" s="49" customFormat="1" ht="13.5">
      <c r="A418" s="173"/>
      <c r="B418" s="51"/>
      <c r="AA418" s="173"/>
      <c r="AB418" s="173"/>
      <c r="AC418" s="173"/>
      <c r="AD418" s="175"/>
      <c r="AE418" s="175"/>
      <c r="AF418" s="175"/>
      <c r="AG418" s="175"/>
      <c r="AH418" s="175"/>
      <c r="AI418" s="175"/>
      <c r="AJ418" s="175"/>
      <c r="AK418" s="175"/>
      <c r="AL418" s="175"/>
      <c r="AM418" s="175"/>
      <c r="AN418" s="175"/>
      <c r="AO418" s="175"/>
      <c r="AP418" s="175"/>
      <c r="AQ418" s="175"/>
      <c r="AR418" s="175"/>
      <c r="AS418" s="175"/>
      <c r="AT418" s="175"/>
      <c r="AU418" s="175"/>
      <c r="AV418" s="175"/>
      <c r="AW418" s="175"/>
      <c r="AX418" s="175"/>
      <c r="AY418" s="175"/>
      <c r="AZ418" s="175"/>
      <c r="BA418" s="175"/>
      <c r="BB418" s="175"/>
      <c r="BC418" s="175"/>
      <c r="BD418" s="175"/>
      <c r="BE418" s="175"/>
      <c r="BF418" s="175"/>
      <c r="BG418" s="175"/>
      <c r="BH418" s="175"/>
      <c r="BI418" s="175"/>
      <c r="BJ418" s="175"/>
      <c r="BK418" s="175"/>
      <c r="BL418" s="175"/>
      <c r="BM418" s="175"/>
      <c r="BN418" s="175"/>
      <c r="BO418" s="175"/>
      <c r="BP418" s="175"/>
      <c r="BQ418" s="175"/>
      <c r="BR418" s="175"/>
      <c r="BS418" s="175"/>
      <c r="BT418" s="175"/>
      <c r="BU418" s="175"/>
      <c r="BV418" s="175"/>
      <c r="CI418" s="93">
        <v>13</v>
      </c>
      <c r="CJ418" s="93" t="s">
        <v>99</v>
      </c>
      <c r="CK418" s="93" t="s">
        <v>392</v>
      </c>
      <c r="CL418" s="93" t="s">
        <v>405</v>
      </c>
      <c r="CM418" s="93">
        <v>500</v>
      </c>
    </row>
    <row r="419" spans="1:91" s="49" customFormat="1" ht="13.5">
      <c r="A419" s="173"/>
      <c r="B419" s="51"/>
      <c r="AA419" s="173"/>
      <c r="AB419" s="173"/>
      <c r="AC419" s="173"/>
      <c r="AD419" s="175"/>
      <c r="AE419" s="175"/>
      <c r="AF419" s="175"/>
      <c r="AG419" s="175"/>
      <c r="AH419" s="175"/>
      <c r="AI419" s="175"/>
      <c r="AJ419" s="175"/>
      <c r="AK419" s="175"/>
      <c r="AL419" s="175"/>
      <c r="AM419" s="175"/>
      <c r="AN419" s="175"/>
      <c r="AO419" s="175"/>
      <c r="AP419" s="175"/>
      <c r="AQ419" s="175"/>
      <c r="AR419" s="175"/>
      <c r="AS419" s="175"/>
      <c r="AT419" s="175"/>
      <c r="AU419" s="175"/>
      <c r="AV419" s="175"/>
      <c r="AW419" s="175"/>
      <c r="AX419" s="175"/>
      <c r="AY419" s="175"/>
      <c r="AZ419" s="175"/>
      <c r="BA419" s="175"/>
      <c r="BB419" s="175"/>
      <c r="BC419" s="175"/>
      <c r="BD419" s="175"/>
      <c r="BE419" s="175"/>
      <c r="BF419" s="175"/>
      <c r="BG419" s="175"/>
      <c r="BH419" s="175"/>
      <c r="BI419" s="175"/>
      <c r="BJ419" s="175"/>
      <c r="BK419" s="175"/>
      <c r="BL419" s="175"/>
      <c r="BM419" s="175"/>
      <c r="BN419" s="175"/>
      <c r="BO419" s="175"/>
      <c r="BP419" s="175"/>
      <c r="BQ419" s="175"/>
      <c r="BR419" s="175"/>
      <c r="BS419" s="175"/>
      <c r="BT419" s="175"/>
      <c r="BU419" s="175"/>
      <c r="BV419" s="175"/>
      <c r="CI419" s="93">
        <v>13</v>
      </c>
      <c r="CJ419" s="93" t="s">
        <v>99</v>
      </c>
      <c r="CK419" s="93" t="s">
        <v>392</v>
      </c>
      <c r="CL419" s="93" t="s">
        <v>406</v>
      </c>
      <c r="CM419" s="93">
        <v>501</v>
      </c>
    </row>
    <row r="420" spans="1:91" s="49" customFormat="1" ht="13.5">
      <c r="A420" s="173"/>
      <c r="B420" s="51"/>
      <c r="AA420" s="173"/>
      <c r="AB420" s="173"/>
      <c r="AC420" s="173"/>
      <c r="AD420" s="175"/>
      <c r="AE420" s="175"/>
      <c r="AF420" s="175"/>
      <c r="AG420" s="175"/>
      <c r="AH420" s="175"/>
      <c r="AI420" s="175"/>
      <c r="AJ420" s="175"/>
      <c r="AK420" s="175"/>
      <c r="AL420" s="175"/>
      <c r="AM420" s="175"/>
      <c r="AN420" s="175"/>
      <c r="AO420" s="175"/>
      <c r="AP420" s="175"/>
      <c r="AQ420" s="175"/>
      <c r="AR420" s="175"/>
      <c r="AS420" s="175"/>
      <c r="AT420" s="175"/>
      <c r="AU420" s="175"/>
      <c r="AV420" s="175"/>
      <c r="AW420" s="175"/>
      <c r="AX420" s="175"/>
      <c r="AY420" s="175"/>
      <c r="AZ420" s="175"/>
      <c r="BA420" s="175"/>
      <c r="BB420" s="175"/>
      <c r="BC420" s="175"/>
      <c r="BD420" s="175"/>
      <c r="BE420" s="175"/>
      <c r="BF420" s="175"/>
      <c r="BG420" s="175"/>
      <c r="BH420" s="175"/>
      <c r="BI420" s="175"/>
      <c r="BJ420" s="175"/>
      <c r="BK420" s="175"/>
      <c r="BL420" s="175"/>
      <c r="BM420" s="175"/>
      <c r="BN420" s="175"/>
      <c r="BO420" s="175"/>
      <c r="BP420" s="175"/>
      <c r="BQ420" s="175"/>
      <c r="BR420" s="175"/>
      <c r="BS420" s="175"/>
      <c r="BT420" s="175"/>
      <c r="BU420" s="175"/>
      <c r="BV420" s="175"/>
      <c r="CI420" s="93">
        <v>13</v>
      </c>
      <c r="CJ420" s="93" t="s">
        <v>99</v>
      </c>
      <c r="CK420" s="93" t="s">
        <v>392</v>
      </c>
      <c r="CL420" s="93" t="s">
        <v>407</v>
      </c>
      <c r="CM420" s="93">
        <v>502</v>
      </c>
    </row>
    <row r="421" spans="1:91" s="49" customFormat="1" ht="13.5">
      <c r="A421" s="173"/>
      <c r="B421" s="51"/>
      <c r="AA421" s="173"/>
      <c r="AB421" s="173"/>
      <c r="AC421" s="173"/>
      <c r="AD421" s="175"/>
      <c r="AE421" s="175"/>
      <c r="AF421" s="175"/>
      <c r="AG421" s="175"/>
      <c r="AH421" s="175"/>
      <c r="AI421" s="175"/>
      <c r="AJ421" s="175"/>
      <c r="AK421" s="175"/>
      <c r="AL421" s="175"/>
      <c r="AM421" s="175"/>
      <c r="AN421" s="175"/>
      <c r="AO421" s="175"/>
      <c r="AP421" s="175"/>
      <c r="AQ421" s="175"/>
      <c r="AR421" s="175"/>
      <c r="AS421" s="175"/>
      <c r="AT421" s="175"/>
      <c r="AU421" s="175"/>
      <c r="AV421" s="175"/>
      <c r="AW421" s="175"/>
      <c r="AX421" s="175"/>
      <c r="AY421" s="175"/>
      <c r="AZ421" s="175"/>
      <c r="BA421" s="175"/>
      <c r="BB421" s="175"/>
      <c r="BC421" s="175"/>
      <c r="BD421" s="175"/>
      <c r="BE421" s="175"/>
      <c r="BF421" s="175"/>
      <c r="BG421" s="175"/>
      <c r="BH421" s="175"/>
      <c r="BI421" s="175"/>
      <c r="BJ421" s="175"/>
      <c r="BK421" s="175"/>
      <c r="BL421" s="175"/>
      <c r="BM421" s="175"/>
      <c r="BN421" s="175"/>
      <c r="BO421" s="175"/>
      <c r="BP421" s="175"/>
      <c r="BQ421" s="175"/>
      <c r="BR421" s="175"/>
      <c r="BS421" s="175"/>
      <c r="BT421" s="175"/>
      <c r="BU421" s="175"/>
      <c r="BV421" s="175"/>
      <c r="CI421" s="93">
        <v>13</v>
      </c>
      <c r="CJ421" s="93" t="s">
        <v>99</v>
      </c>
      <c r="CK421" s="93" t="s">
        <v>392</v>
      </c>
      <c r="CL421" s="93" t="s">
        <v>408</v>
      </c>
      <c r="CM421" s="93">
        <v>503</v>
      </c>
    </row>
    <row r="422" spans="1:91" s="49" customFormat="1" ht="13.5">
      <c r="A422" s="173"/>
      <c r="B422" s="51"/>
      <c r="AA422" s="173"/>
      <c r="AB422" s="173"/>
      <c r="AC422" s="173"/>
      <c r="AD422" s="175"/>
      <c r="AE422" s="175"/>
      <c r="AF422" s="175"/>
      <c r="AG422" s="175"/>
      <c r="AH422" s="175"/>
      <c r="AI422" s="175"/>
      <c r="AJ422" s="175"/>
      <c r="AK422" s="175"/>
      <c r="AL422" s="175"/>
      <c r="AM422" s="175"/>
      <c r="AN422" s="175"/>
      <c r="AO422" s="175"/>
      <c r="AP422" s="175"/>
      <c r="AQ422" s="175"/>
      <c r="AR422" s="175"/>
      <c r="AS422" s="175"/>
      <c r="AT422" s="175"/>
      <c r="AU422" s="175"/>
      <c r="AV422" s="175"/>
      <c r="AW422" s="175"/>
      <c r="AX422" s="175"/>
      <c r="AY422" s="175"/>
      <c r="AZ422" s="175"/>
      <c r="BA422" s="175"/>
      <c r="BB422" s="175"/>
      <c r="BC422" s="175"/>
      <c r="BD422" s="175"/>
      <c r="BE422" s="175"/>
      <c r="BF422" s="175"/>
      <c r="BG422" s="175"/>
      <c r="BH422" s="175"/>
      <c r="BI422" s="175"/>
      <c r="BJ422" s="175"/>
      <c r="BK422" s="175"/>
      <c r="BL422" s="175"/>
      <c r="BM422" s="175"/>
      <c r="BN422" s="175"/>
      <c r="BO422" s="175"/>
      <c r="BP422" s="175"/>
      <c r="BQ422" s="175"/>
      <c r="BR422" s="175"/>
      <c r="BS422" s="175"/>
      <c r="BT422" s="175"/>
      <c r="BU422" s="175"/>
      <c r="BV422" s="175"/>
      <c r="CI422" s="93">
        <v>13</v>
      </c>
      <c r="CJ422" s="93" t="s">
        <v>99</v>
      </c>
      <c r="CK422" s="93" t="s">
        <v>392</v>
      </c>
      <c r="CL422" s="93" t="s">
        <v>409</v>
      </c>
      <c r="CM422" s="93">
        <v>504</v>
      </c>
    </row>
    <row r="423" spans="1:91" s="49" customFormat="1" ht="13.5">
      <c r="A423" s="173"/>
      <c r="B423" s="51"/>
      <c r="AA423" s="173"/>
      <c r="AB423" s="173"/>
      <c r="AC423" s="173"/>
      <c r="AD423" s="175"/>
      <c r="AE423" s="175"/>
      <c r="AF423" s="175"/>
      <c r="AG423" s="175"/>
      <c r="AH423" s="175"/>
      <c r="AI423" s="175"/>
      <c r="AJ423" s="175"/>
      <c r="AK423" s="175"/>
      <c r="AL423" s="175"/>
      <c r="AM423" s="175"/>
      <c r="AN423" s="175"/>
      <c r="AO423" s="175"/>
      <c r="AP423" s="175"/>
      <c r="AQ423" s="175"/>
      <c r="AR423" s="175"/>
      <c r="AS423" s="175"/>
      <c r="AT423" s="175"/>
      <c r="AU423" s="175"/>
      <c r="AV423" s="175"/>
      <c r="AW423" s="175"/>
      <c r="AX423" s="175"/>
      <c r="AY423" s="175"/>
      <c r="AZ423" s="175"/>
      <c r="BA423" s="175"/>
      <c r="BB423" s="175"/>
      <c r="BC423" s="175"/>
      <c r="BD423" s="175"/>
      <c r="BE423" s="175"/>
      <c r="BF423" s="175"/>
      <c r="BG423" s="175"/>
      <c r="BH423" s="175"/>
      <c r="BI423" s="175"/>
      <c r="BJ423" s="175"/>
      <c r="BK423" s="175"/>
      <c r="BL423" s="175"/>
      <c r="BM423" s="175"/>
      <c r="BN423" s="175"/>
      <c r="BO423" s="175"/>
      <c r="BP423" s="175"/>
      <c r="BQ423" s="175"/>
      <c r="BR423" s="175"/>
      <c r="BS423" s="175"/>
      <c r="BT423" s="175"/>
      <c r="BU423" s="175"/>
      <c r="BV423" s="175"/>
      <c r="CI423" s="93">
        <v>13</v>
      </c>
      <c r="CJ423" s="93" t="s">
        <v>99</v>
      </c>
      <c r="CK423" s="93" t="s">
        <v>392</v>
      </c>
      <c r="CL423" s="93" t="s">
        <v>410</v>
      </c>
      <c r="CM423" s="93">
        <v>505</v>
      </c>
    </row>
    <row r="424" spans="1:91" s="49" customFormat="1" ht="13.5">
      <c r="A424" s="173"/>
      <c r="B424" s="51"/>
      <c r="AA424" s="173"/>
      <c r="AB424" s="173"/>
      <c r="AC424" s="173"/>
      <c r="AD424" s="175"/>
      <c r="AE424" s="175"/>
      <c r="AF424" s="175"/>
      <c r="AG424" s="175"/>
      <c r="AH424" s="175"/>
      <c r="AI424" s="175"/>
      <c r="AJ424" s="175"/>
      <c r="AK424" s="175"/>
      <c r="AL424" s="175"/>
      <c r="AM424" s="175"/>
      <c r="AN424" s="175"/>
      <c r="AO424" s="175"/>
      <c r="AP424" s="175"/>
      <c r="AQ424" s="175"/>
      <c r="AR424" s="175"/>
      <c r="AS424" s="175"/>
      <c r="AT424" s="175"/>
      <c r="AU424" s="175"/>
      <c r="AV424" s="175"/>
      <c r="AW424" s="175"/>
      <c r="AX424" s="175"/>
      <c r="AY424" s="175"/>
      <c r="AZ424" s="175"/>
      <c r="BA424" s="175"/>
      <c r="BB424" s="175"/>
      <c r="BC424" s="175"/>
      <c r="BD424" s="175"/>
      <c r="BE424" s="175"/>
      <c r="BF424" s="175"/>
      <c r="BG424" s="175"/>
      <c r="BH424" s="175"/>
      <c r="BI424" s="175"/>
      <c r="BJ424" s="175"/>
      <c r="BK424" s="175"/>
      <c r="BL424" s="175"/>
      <c r="BM424" s="175"/>
      <c r="BN424" s="175"/>
      <c r="BO424" s="175"/>
      <c r="BP424" s="175"/>
      <c r="BQ424" s="175"/>
      <c r="BR424" s="175"/>
      <c r="BS424" s="175"/>
      <c r="BT424" s="175"/>
      <c r="BU424" s="175"/>
      <c r="BV424" s="175"/>
      <c r="CI424" s="93">
        <v>13</v>
      </c>
      <c r="CJ424" s="93" t="s">
        <v>99</v>
      </c>
      <c r="CK424" s="93" t="s">
        <v>392</v>
      </c>
      <c r="CL424" s="93" t="s">
        <v>411</v>
      </c>
      <c r="CM424" s="93">
        <v>506</v>
      </c>
    </row>
    <row r="425" spans="1:91" s="49" customFormat="1" ht="13.5">
      <c r="A425" s="173"/>
      <c r="B425" s="51"/>
      <c r="AA425" s="173"/>
      <c r="AB425" s="173"/>
      <c r="AC425" s="173"/>
      <c r="AD425" s="175"/>
      <c r="AE425" s="175"/>
      <c r="AF425" s="175"/>
      <c r="AG425" s="175"/>
      <c r="AH425" s="175"/>
      <c r="AI425" s="175"/>
      <c r="AJ425" s="175"/>
      <c r="AK425" s="175"/>
      <c r="AL425" s="175"/>
      <c r="AM425" s="175"/>
      <c r="AN425" s="175"/>
      <c r="AO425" s="175"/>
      <c r="AP425" s="175"/>
      <c r="AQ425" s="175"/>
      <c r="AR425" s="175"/>
      <c r="AS425" s="175"/>
      <c r="AT425" s="175"/>
      <c r="AU425" s="175"/>
      <c r="AV425" s="175"/>
      <c r="AW425" s="175"/>
      <c r="AX425" s="175"/>
      <c r="AY425" s="175"/>
      <c r="AZ425" s="175"/>
      <c r="BA425" s="175"/>
      <c r="BB425" s="175"/>
      <c r="BC425" s="175"/>
      <c r="BD425" s="175"/>
      <c r="BE425" s="175"/>
      <c r="BF425" s="175"/>
      <c r="BG425" s="175"/>
      <c r="BH425" s="175"/>
      <c r="BI425" s="175"/>
      <c r="BJ425" s="175"/>
      <c r="BK425" s="175"/>
      <c r="BL425" s="175"/>
      <c r="BM425" s="175"/>
      <c r="BN425" s="175"/>
      <c r="BO425" s="175"/>
      <c r="BP425" s="175"/>
      <c r="BQ425" s="175"/>
      <c r="BR425" s="175"/>
      <c r="BS425" s="175"/>
      <c r="BT425" s="175"/>
      <c r="BU425" s="175"/>
      <c r="BV425" s="175"/>
      <c r="CI425" s="93">
        <v>13</v>
      </c>
      <c r="CJ425" s="93" t="s">
        <v>99</v>
      </c>
      <c r="CK425" s="93" t="s">
        <v>392</v>
      </c>
      <c r="CL425" s="93" t="s">
        <v>412</v>
      </c>
      <c r="CM425" s="93">
        <v>507</v>
      </c>
    </row>
    <row r="426" spans="1:91" s="49" customFormat="1" ht="13.5">
      <c r="A426" s="173"/>
      <c r="B426" s="51"/>
      <c r="AA426" s="173"/>
      <c r="AB426" s="173"/>
      <c r="AC426" s="173"/>
      <c r="AD426" s="175"/>
      <c r="AE426" s="175"/>
      <c r="AF426" s="175"/>
      <c r="AG426" s="175"/>
      <c r="AH426" s="175"/>
      <c r="AI426" s="175"/>
      <c r="AJ426" s="175"/>
      <c r="AK426" s="175"/>
      <c r="AL426" s="175"/>
      <c r="AM426" s="175"/>
      <c r="AN426" s="175"/>
      <c r="AO426" s="175"/>
      <c r="AP426" s="175"/>
      <c r="AQ426" s="175"/>
      <c r="AR426" s="175"/>
      <c r="AS426" s="175"/>
      <c r="AT426" s="175"/>
      <c r="AU426" s="175"/>
      <c r="AV426" s="175"/>
      <c r="AW426" s="175"/>
      <c r="AX426" s="175"/>
      <c r="AY426" s="175"/>
      <c r="AZ426" s="175"/>
      <c r="BA426" s="175"/>
      <c r="BB426" s="175"/>
      <c r="BC426" s="175"/>
      <c r="BD426" s="175"/>
      <c r="BE426" s="175"/>
      <c r="BF426" s="175"/>
      <c r="BG426" s="175"/>
      <c r="BH426" s="175"/>
      <c r="BI426" s="175"/>
      <c r="BJ426" s="175"/>
      <c r="BK426" s="175"/>
      <c r="BL426" s="175"/>
      <c r="BM426" s="175"/>
      <c r="BN426" s="175"/>
      <c r="BO426" s="175"/>
      <c r="BP426" s="175"/>
      <c r="BQ426" s="175"/>
      <c r="BR426" s="175"/>
      <c r="BS426" s="175"/>
      <c r="BT426" s="175"/>
      <c r="BU426" s="175"/>
      <c r="BV426" s="175"/>
      <c r="CI426" s="93">
        <v>13</v>
      </c>
      <c r="CJ426" s="93" t="s">
        <v>99</v>
      </c>
      <c r="CK426" s="93" t="s">
        <v>392</v>
      </c>
      <c r="CL426" s="93" t="s">
        <v>413</v>
      </c>
      <c r="CM426" s="93">
        <v>508</v>
      </c>
    </row>
    <row r="427" spans="1:91" s="49" customFormat="1" ht="13.5">
      <c r="A427" s="173"/>
      <c r="B427" s="51"/>
      <c r="AA427" s="173"/>
      <c r="AB427" s="173"/>
      <c r="AC427" s="173"/>
      <c r="AD427" s="175"/>
      <c r="AE427" s="175"/>
      <c r="AF427" s="175"/>
      <c r="AG427" s="175"/>
      <c r="AH427" s="175"/>
      <c r="AI427" s="175"/>
      <c r="AJ427" s="175"/>
      <c r="AK427" s="175"/>
      <c r="AL427" s="175"/>
      <c r="AM427" s="175"/>
      <c r="AN427" s="175"/>
      <c r="AO427" s="175"/>
      <c r="AP427" s="175"/>
      <c r="AQ427" s="175"/>
      <c r="AR427" s="175"/>
      <c r="AS427" s="175"/>
      <c r="AT427" s="175"/>
      <c r="AU427" s="175"/>
      <c r="AV427" s="175"/>
      <c r="AW427" s="175"/>
      <c r="AX427" s="175"/>
      <c r="AY427" s="175"/>
      <c r="AZ427" s="175"/>
      <c r="BA427" s="175"/>
      <c r="BB427" s="175"/>
      <c r="BC427" s="175"/>
      <c r="BD427" s="175"/>
      <c r="BE427" s="175"/>
      <c r="BF427" s="175"/>
      <c r="BG427" s="175"/>
      <c r="BH427" s="175"/>
      <c r="BI427" s="175"/>
      <c r="BJ427" s="175"/>
      <c r="BK427" s="175"/>
      <c r="BL427" s="175"/>
      <c r="BM427" s="175"/>
      <c r="BN427" s="175"/>
      <c r="BO427" s="175"/>
      <c r="BP427" s="175"/>
      <c r="BQ427" s="175"/>
      <c r="BR427" s="175"/>
      <c r="BS427" s="175"/>
      <c r="BT427" s="175"/>
      <c r="BU427" s="175"/>
      <c r="BV427" s="175"/>
      <c r="CI427" s="93">
        <v>13</v>
      </c>
      <c r="CJ427" s="93" t="s">
        <v>99</v>
      </c>
      <c r="CK427" s="93" t="s">
        <v>392</v>
      </c>
      <c r="CL427" s="93" t="s">
        <v>414</v>
      </c>
      <c r="CM427" s="93">
        <v>509</v>
      </c>
    </row>
    <row r="428" spans="1:91" s="49" customFormat="1" ht="13.5">
      <c r="A428" s="173"/>
      <c r="B428" s="51"/>
      <c r="AA428" s="173"/>
      <c r="AB428" s="173"/>
      <c r="AC428" s="173"/>
      <c r="AD428" s="175"/>
      <c r="AE428" s="175"/>
      <c r="AF428" s="175"/>
      <c r="AG428" s="175"/>
      <c r="AH428" s="175"/>
      <c r="AI428" s="175"/>
      <c r="AJ428" s="175"/>
      <c r="AK428" s="175"/>
      <c r="AL428" s="175"/>
      <c r="AM428" s="175"/>
      <c r="AN428" s="175"/>
      <c r="AO428" s="175"/>
      <c r="AP428" s="175"/>
      <c r="AQ428" s="175"/>
      <c r="AR428" s="175"/>
      <c r="AS428" s="175"/>
      <c r="AT428" s="175"/>
      <c r="AU428" s="175"/>
      <c r="AV428" s="175"/>
      <c r="AW428" s="175"/>
      <c r="AX428" s="175"/>
      <c r="AY428" s="175"/>
      <c r="AZ428" s="175"/>
      <c r="BA428" s="175"/>
      <c r="BB428" s="175"/>
      <c r="BC428" s="175"/>
      <c r="BD428" s="175"/>
      <c r="BE428" s="175"/>
      <c r="BF428" s="175"/>
      <c r="BG428" s="175"/>
      <c r="BH428" s="175"/>
      <c r="BI428" s="175"/>
      <c r="BJ428" s="175"/>
      <c r="BK428" s="175"/>
      <c r="BL428" s="175"/>
      <c r="BM428" s="175"/>
      <c r="BN428" s="175"/>
      <c r="BO428" s="175"/>
      <c r="BP428" s="175"/>
      <c r="BQ428" s="175"/>
      <c r="BR428" s="175"/>
      <c r="BS428" s="175"/>
      <c r="BT428" s="175"/>
      <c r="BU428" s="175"/>
      <c r="BV428" s="175"/>
      <c r="CI428" s="93">
        <v>13</v>
      </c>
      <c r="CJ428" s="93" t="s">
        <v>99</v>
      </c>
      <c r="CK428" s="93" t="s">
        <v>392</v>
      </c>
      <c r="CL428" s="93" t="s">
        <v>1018</v>
      </c>
      <c r="CM428" s="93">
        <v>510</v>
      </c>
    </row>
    <row r="429" spans="1:91" s="49" customFormat="1" ht="13.5">
      <c r="A429" s="173"/>
      <c r="B429" s="51"/>
      <c r="AA429" s="173"/>
      <c r="AB429" s="173"/>
      <c r="AC429" s="173"/>
      <c r="AD429" s="175"/>
      <c r="AE429" s="175"/>
      <c r="AF429" s="175"/>
      <c r="AG429" s="175"/>
      <c r="AH429" s="175"/>
      <c r="AI429" s="175"/>
      <c r="AJ429" s="175"/>
      <c r="AK429" s="175"/>
      <c r="AL429" s="175"/>
      <c r="AM429" s="175"/>
      <c r="AN429" s="175"/>
      <c r="AO429" s="175"/>
      <c r="AP429" s="175"/>
      <c r="AQ429" s="175"/>
      <c r="AR429" s="175"/>
      <c r="AS429" s="175"/>
      <c r="AT429" s="175"/>
      <c r="AU429" s="175"/>
      <c r="AV429" s="175"/>
      <c r="AW429" s="175"/>
      <c r="AX429" s="175"/>
      <c r="AY429" s="175"/>
      <c r="AZ429" s="175"/>
      <c r="BA429" s="175"/>
      <c r="BB429" s="175"/>
      <c r="BC429" s="175"/>
      <c r="BD429" s="175"/>
      <c r="BE429" s="175"/>
      <c r="BF429" s="175"/>
      <c r="BG429" s="175"/>
      <c r="BH429" s="175"/>
      <c r="BI429" s="175"/>
      <c r="BJ429" s="175"/>
      <c r="BK429" s="175"/>
      <c r="BL429" s="175"/>
      <c r="BM429" s="175"/>
      <c r="BN429" s="175"/>
      <c r="BO429" s="175"/>
      <c r="BP429" s="175"/>
      <c r="BQ429" s="175"/>
      <c r="BR429" s="175"/>
      <c r="BS429" s="175"/>
      <c r="BT429" s="175"/>
      <c r="BU429" s="175"/>
      <c r="BV429" s="175"/>
      <c r="CI429" s="93"/>
      <c r="CJ429" s="93"/>
      <c r="CK429" s="93"/>
      <c r="CL429" s="93"/>
      <c r="CM429" s="93"/>
    </row>
    <row r="430" spans="1:91" s="49" customFormat="1" ht="13.5">
      <c r="A430" s="173"/>
      <c r="B430" s="51"/>
      <c r="AA430" s="173"/>
      <c r="AB430" s="173"/>
      <c r="AC430" s="173"/>
      <c r="AD430" s="175"/>
      <c r="AE430" s="175"/>
      <c r="AF430" s="175"/>
      <c r="AG430" s="175"/>
      <c r="AH430" s="175"/>
      <c r="AI430" s="175"/>
      <c r="AJ430" s="175"/>
      <c r="AK430" s="175"/>
      <c r="AL430" s="175"/>
      <c r="AM430" s="175"/>
      <c r="AN430" s="175"/>
      <c r="AO430" s="175"/>
      <c r="AP430" s="175"/>
      <c r="AQ430" s="175"/>
      <c r="AR430" s="175"/>
      <c r="AS430" s="175"/>
      <c r="AT430" s="175"/>
      <c r="AU430" s="175"/>
      <c r="AV430" s="175"/>
      <c r="AW430" s="175"/>
      <c r="AX430" s="175"/>
      <c r="AY430" s="175"/>
      <c r="AZ430" s="175"/>
      <c r="BA430" s="175"/>
      <c r="BB430" s="175"/>
      <c r="BC430" s="175"/>
      <c r="BD430" s="175"/>
      <c r="BE430" s="175"/>
      <c r="BF430" s="175"/>
      <c r="BG430" s="175"/>
      <c r="BH430" s="175"/>
      <c r="BI430" s="175"/>
      <c r="BJ430" s="175"/>
      <c r="BK430" s="175"/>
      <c r="BL430" s="175"/>
      <c r="BM430" s="175"/>
      <c r="BN430" s="175"/>
      <c r="BO430" s="175"/>
      <c r="BP430" s="175"/>
      <c r="BQ430" s="175"/>
      <c r="BR430" s="175"/>
      <c r="BS430" s="175"/>
      <c r="BT430" s="175"/>
      <c r="BU430" s="175"/>
      <c r="BV430" s="175"/>
      <c r="CI430" s="93">
        <v>14</v>
      </c>
      <c r="CJ430" s="93" t="s">
        <v>99</v>
      </c>
      <c r="CK430" s="93" t="s">
        <v>415</v>
      </c>
      <c r="CL430" s="93" t="s">
        <v>416</v>
      </c>
      <c r="CM430" s="93">
        <v>511</v>
      </c>
    </row>
    <row r="431" spans="1:91" s="49" customFormat="1" ht="13.5">
      <c r="A431" s="173"/>
      <c r="B431" s="51"/>
      <c r="AA431" s="173"/>
      <c r="AB431" s="173"/>
      <c r="AC431" s="173"/>
      <c r="AD431" s="175"/>
      <c r="AE431" s="175"/>
      <c r="AF431" s="175"/>
      <c r="AG431" s="175"/>
      <c r="AH431" s="175"/>
      <c r="AI431" s="175"/>
      <c r="AJ431" s="175"/>
      <c r="AK431" s="175"/>
      <c r="AL431" s="175"/>
      <c r="AM431" s="175"/>
      <c r="AN431" s="175"/>
      <c r="AO431" s="175"/>
      <c r="AP431" s="175"/>
      <c r="AQ431" s="175"/>
      <c r="AR431" s="175"/>
      <c r="AS431" s="175"/>
      <c r="AT431" s="175"/>
      <c r="AU431" s="175"/>
      <c r="AV431" s="175"/>
      <c r="AW431" s="175"/>
      <c r="AX431" s="175"/>
      <c r="AY431" s="175"/>
      <c r="AZ431" s="175"/>
      <c r="BA431" s="175"/>
      <c r="BB431" s="175"/>
      <c r="BC431" s="175"/>
      <c r="BD431" s="175"/>
      <c r="BE431" s="175"/>
      <c r="BF431" s="175"/>
      <c r="BG431" s="175"/>
      <c r="BH431" s="175"/>
      <c r="BI431" s="175"/>
      <c r="BJ431" s="175"/>
      <c r="BK431" s="175"/>
      <c r="BL431" s="175"/>
      <c r="BM431" s="175"/>
      <c r="BN431" s="175"/>
      <c r="BO431" s="175"/>
      <c r="BP431" s="175"/>
      <c r="BQ431" s="175"/>
      <c r="BR431" s="175"/>
      <c r="BS431" s="175"/>
      <c r="BT431" s="175"/>
      <c r="BU431" s="175"/>
      <c r="BV431" s="175"/>
      <c r="CI431" s="93">
        <v>14</v>
      </c>
      <c r="CJ431" s="93" t="s">
        <v>99</v>
      </c>
      <c r="CK431" s="93" t="s">
        <v>415</v>
      </c>
      <c r="CL431" s="93" t="s">
        <v>417</v>
      </c>
      <c r="CM431" s="93">
        <v>512</v>
      </c>
    </row>
    <row r="432" spans="1:91" s="49" customFormat="1" ht="13.5">
      <c r="A432" s="173"/>
      <c r="B432" s="51"/>
      <c r="AA432" s="173"/>
      <c r="AB432" s="173"/>
      <c r="AC432" s="173"/>
      <c r="AD432" s="175"/>
      <c r="AE432" s="175"/>
      <c r="AF432" s="175"/>
      <c r="AG432" s="175"/>
      <c r="AH432" s="175"/>
      <c r="AI432" s="175"/>
      <c r="AJ432" s="175"/>
      <c r="AK432" s="175"/>
      <c r="AL432" s="175"/>
      <c r="AM432" s="175"/>
      <c r="AN432" s="175"/>
      <c r="AO432" s="175"/>
      <c r="AP432" s="175"/>
      <c r="AQ432" s="175"/>
      <c r="AR432" s="175"/>
      <c r="AS432" s="175"/>
      <c r="AT432" s="175"/>
      <c r="AU432" s="175"/>
      <c r="AV432" s="175"/>
      <c r="AW432" s="175"/>
      <c r="AX432" s="175"/>
      <c r="AY432" s="175"/>
      <c r="AZ432" s="175"/>
      <c r="BA432" s="175"/>
      <c r="BB432" s="175"/>
      <c r="BC432" s="175"/>
      <c r="BD432" s="175"/>
      <c r="BE432" s="175"/>
      <c r="BF432" s="175"/>
      <c r="BG432" s="175"/>
      <c r="BH432" s="175"/>
      <c r="BI432" s="175"/>
      <c r="BJ432" s="175"/>
      <c r="BK432" s="175"/>
      <c r="BL432" s="175"/>
      <c r="BM432" s="175"/>
      <c r="BN432" s="175"/>
      <c r="BO432" s="175"/>
      <c r="BP432" s="175"/>
      <c r="BQ432" s="175"/>
      <c r="BR432" s="175"/>
      <c r="BS432" s="175"/>
      <c r="BT432" s="175"/>
      <c r="BU432" s="175"/>
      <c r="BV432" s="175"/>
      <c r="CI432" s="93">
        <v>14</v>
      </c>
      <c r="CJ432" s="93" t="s">
        <v>99</v>
      </c>
      <c r="CK432" s="93" t="s">
        <v>415</v>
      </c>
      <c r="CL432" s="93" t="s">
        <v>418</v>
      </c>
      <c r="CM432" s="93">
        <v>513</v>
      </c>
    </row>
    <row r="433" spans="1:91" s="49" customFormat="1" ht="13.5">
      <c r="A433" s="173"/>
      <c r="B433" s="51"/>
      <c r="AA433" s="173"/>
      <c r="AB433" s="173"/>
      <c r="AC433" s="173"/>
      <c r="AD433" s="175"/>
      <c r="AE433" s="175"/>
      <c r="AF433" s="175"/>
      <c r="AG433" s="175"/>
      <c r="AH433" s="175"/>
      <c r="AI433" s="175"/>
      <c r="AJ433" s="175"/>
      <c r="AK433" s="175"/>
      <c r="AL433" s="175"/>
      <c r="AM433" s="175"/>
      <c r="AN433" s="175"/>
      <c r="AO433" s="175"/>
      <c r="AP433" s="175"/>
      <c r="AQ433" s="175"/>
      <c r="AR433" s="175"/>
      <c r="AS433" s="175"/>
      <c r="AT433" s="175"/>
      <c r="AU433" s="175"/>
      <c r="AV433" s="175"/>
      <c r="AW433" s="175"/>
      <c r="AX433" s="175"/>
      <c r="AY433" s="175"/>
      <c r="AZ433" s="175"/>
      <c r="BA433" s="175"/>
      <c r="BB433" s="175"/>
      <c r="BC433" s="175"/>
      <c r="BD433" s="175"/>
      <c r="BE433" s="175"/>
      <c r="BF433" s="175"/>
      <c r="BG433" s="175"/>
      <c r="BH433" s="175"/>
      <c r="BI433" s="175"/>
      <c r="BJ433" s="175"/>
      <c r="BK433" s="175"/>
      <c r="BL433" s="175"/>
      <c r="BM433" s="175"/>
      <c r="BN433" s="175"/>
      <c r="BO433" s="175"/>
      <c r="BP433" s="175"/>
      <c r="BQ433" s="175"/>
      <c r="BR433" s="175"/>
      <c r="BS433" s="175"/>
      <c r="BT433" s="175"/>
      <c r="BU433" s="175"/>
      <c r="BV433" s="175"/>
      <c r="CI433" s="93">
        <v>14</v>
      </c>
      <c r="CJ433" s="93" t="s">
        <v>99</v>
      </c>
      <c r="CK433" s="93" t="s">
        <v>415</v>
      </c>
      <c r="CL433" s="93" t="s">
        <v>419</v>
      </c>
      <c r="CM433" s="93">
        <v>514</v>
      </c>
    </row>
    <row r="434" spans="1:91" s="49" customFormat="1" ht="13.5">
      <c r="A434" s="173"/>
      <c r="B434" s="51"/>
      <c r="AA434" s="173"/>
      <c r="AB434" s="173"/>
      <c r="AC434" s="173"/>
      <c r="AD434" s="175"/>
      <c r="AE434" s="175"/>
      <c r="AF434" s="175"/>
      <c r="AG434" s="175"/>
      <c r="AH434" s="175"/>
      <c r="AI434" s="175"/>
      <c r="AJ434" s="175"/>
      <c r="AK434" s="175"/>
      <c r="AL434" s="175"/>
      <c r="AM434" s="175"/>
      <c r="AN434" s="175"/>
      <c r="AO434" s="175"/>
      <c r="AP434" s="175"/>
      <c r="AQ434" s="175"/>
      <c r="AR434" s="175"/>
      <c r="AS434" s="175"/>
      <c r="AT434" s="175"/>
      <c r="AU434" s="175"/>
      <c r="AV434" s="175"/>
      <c r="AW434" s="175"/>
      <c r="AX434" s="175"/>
      <c r="AY434" s="175"/>
      <c r="AZ434" s="175"/>
      <c r="BA434" s="175"/>
      <c r="BB434" s="175"/>
      <c r="BC434" s="175"/>
      <c r="BD434" s="175"/>
      <c r="BE434" s="175"/>
      <c r="BF434" s="175"/>
      <c r="BG434" s="175"/>
      <c r="BH434" s="175"/>
      <c r="BI434" s="175"/>
      <c r="BJ434" s="175"/>
      <c r="BK434" s="175"/>
      <c r="BL434" s="175"/>
      <c r="BM434" s="175"/>
      <c r="BN434" s="175"/>
      <c r="BO434" s="175"/>
      <c r="BP434" s="175"/>
      <c r="BQ434" s="175"/>
      <c r="BR434" s="175"/>
      <c r="BS434" s="175"/>
      <c r="BT434" s="175"/>
      <c r="BU434" s="175"/>
      <c r="BV434" s="175"/>
      <c r="CI434" s="93">
        <v>14</v>
      </c>
      <c r="CJ434" s="93" t="s">
        <v>99</v>
      </c>
      <c r="CK434" s="93" t="s">
        <v>415</v>
      </c>
      <c r="CL434" s="93" t="s">
        <v>420</v>
      </c>
      <c r="CM434" s="93">
        <v>515</v>
      </c>
    </row>
    <row r="435" spans="1:91" s="49" customFormat="1" ht="13.5">
      <c r="A435" s="173"/>
      <c r="B435" s="51"/>
      <c r="AA435" s="173"/>
      <c r="AB435" s="173"/>
      <c r="AC435" s="173"/>
      <c r="AD435" s="175"/>
      <c r="AE435" s="175"/>
      <c r="AF435" s="175"/>
      <c r="AG435" s="175"/>
      <c r="AH435" s="175"/>
      <c r="AI435" s="175"/>
      <c r="AJ435" s="175"/>
      <c r="AK435" s="175"/>
      <c r="AL435" s="175"/>
      <c r="AM435" s="175"/>
      <c r="AN435" s="175"/>
      <c r="AO435" s="175"/>
      <c r="AP435" s="175"/>
      <c r="AQ435" s="175"/>
      <c r="AR435" s="175"/>
      <c r="AS435" s="175"/>
      <c r="AT435" s="175"/>
      <c r="AU435" s="175"/>
      <c r="AV435" s="175"/>
      <c r="AW435" s="175"/>
      <c r="AX435" s="175"/>
      <c r="AY435" s="175"/>
      <c r="AZ435" s="175"/>
      <c r="BA435" s="175"/>
      <c r="BB435" s="175"/>
      <c r="BC435" s="175"/>
      <c r="BD435" s="175"/>
      <c r="BE435" s="175"/>
      <c r="BF435" s="175"/>
      <c r="BG435" s="175"/>
      <c r="BH435" s="175"/>
      <c r="BI435" s="175"/>
      <c r="BJ435" s="175"/>
      <c r="BK435" s="175"/>
      <c r="BL435" s="175"/>
      <c r="BM435" s="175"/>
      <c r="BN435" s="175"/>
      <c r="BO435" s="175"/>
      <c r="BP435" s="175"/>
      <c r="BQ435" s="175"/>
      <c r="BR435" s="175"/>
      <c r="BS435" s="175"/>
      <c r="BT435" s="175"/>
      <c r="BU435" s="175"/>
      <c r="BV435" s="175"/>
      <c r="CI435" s="93">
        <v>14</v>
      </c>
      <c r="CJ435" s="93" t="s">
        <v>99</v>
      </c>
      <c r="CK435" s="93" t="s">
        <v>415</v>
      </c>
      <c r="CL435" s="93" t="s">
        <v>421</v>
      </c>
      <c r="CM435" s="93">
        <v>516</v>
      </c>
    </row>
    <row r="436" spans="1:91" s="49" customFormat="1" ht="13.5">
      <c r="A436" s="173"/>
      <c r="B436" s="51"/>
      <c r="AA436" s="173"/>
      <c r="AB436" s="173"/>
      <c r="AC436" s="173"/>
      <c r="AD436" s="175"/>
      <c r="AE436" s="175"/>
      <c r="AF436" s="175"/>
      <c r="AG436" s="175"/>
      <c r="AH436" s="175"/>
      <c r="AI436" s="175"/>
      <c r="AJ436" s="175"/>
      <c r="AK436" s="175"/>
      <c r="AL436" s="175"/>
      <c r="AM436" s="175"/>
      <c r="AN436" s="175"/>
      <c r="AO436" s="175"/>
      <c r="AP436" s="175"/>
      <c r="AQ436" s="175"/>
      <c r="AR436" s="175"/>
      <c r="AS436" s="175"/>
      <c r="AT436" s="175"/>
      <c r="AU436" s="175"/>
      <c r="AV436" s="175"/>
      <c r="AW436" s="175"/>
      <c r="AX436" s="175"/>
      <c r="AY436" s="175"/>
      <c r="AZ436" s="175"/>
      <c r="BA436" s="175"/>
      <c r="BB436" s="175"/>
      <c r="BC436" s="175"/>
      <c r="BD436" s="175"/>
      <c r="BE436" s="175"/>
      <c r="BF436" s="175"/>
      <c r="BG436" s="175"/>
      <c r="BH436" s="175"/>
      <c r="BI436" s="175"/>
      <c r="BJ436" s="175"/>
      <c r="BK436" s="175"/>
      <c r="BL436" s="175"/>
      <c r="BM436" s="175"/>
      <c r="BN436" s="175"/>
      <c r="BO436" s="175"/>
      <c r="BP436" s="175"/>
      <c r="BQ436" s="175"/>
      <c r="BR436" s="175"/>
      <c r="BS436" s="175"/>
      <c r="BT436" s="175"/>
      <c r="BU436" s="175"/>
      <c r="BV436" s="175"/>
      <c r="CI436" s="93">
        <v>14</v>
      </c>
      <c r="CJ436" s="93" t="s">
        <v>99</v>
      </c>
      <c r="CK436" s="93" t="s">
        <v>415</v>
      </c>
      <c r="CL436" s="93" t="s">
        <v>422</v>
      </c>
      <c r="CM436" s="93">
        <v>517</v>
      </c>
    </row>
    <row r="437" spans="1:91" s="49" customFormat="1" ht="13.5">
      <c r="A437" s="173"/>
      <c r="B437" s="51"/>
      <c r="AA437" s="173"/>
      <c r="AB437" s="173"/>
      <c r="AC437" s="173"/>
      <c r="AD437" s="175"/>
      <c r="AE437" s="175"/>
      <c r="AF437" s="175"/>
      <c r="AG437" s="175"/>
      <c r="AH437" s="175"/>
      <c r="AI437" s="175"/>
      <c r="AJ437" s="175"/>
      <c r="AK437" s="175"/>
      <c r="AL437" s="175"/>
      <c r="AM437" s="175"/>
      <c r="AN437" s="175"/>
      <c r="AO437" s="175"/>
      <c r="AP437" s="175"/>
      <c r="AQ437" s="175"/>
      <c r="AR437" s="175"/>
      <c r="AS437" s="175"/>
      <c r="AT437" s="175"/>
      <c r="AU437" s="175"/>
      <c r="AV437" s="175"/>
      <c r="AW437" s="175"/>
      <c r="AX437" s="175"/>
      <c r="AY437" s="175"/>
      <c r="AZ437" s="175"/>
      <c r="BA437" s="175"/>
      <c r="BB437" s="175"/>
      <c r="BC437" s="175"/>
      <c r="BD437" s="175"/>
      <c r="BE437" s="175"/>
      <c r="BF437" s="175"/>
      <c r="BG437" s="175"/>
      <c r="BH437" s="175"/>
      <c r="BI437" s="175"/>
      <c r="BJ437" s="175"/>
      <c r="BK437" s="175"/>
      <c r="BL437" s="175"/>
      <c r="BM437" s="175"/>
      <c r="BN437" s="175"/>
      <c r="BO437" s="175"/>
      <c r="BP437" s="175"/>
      <c r="BQ437" s="175"/>
      <c r="BR437" s="175"/>
      <c r="BS437" s="175"/>
      <c r="BT437" s="175"/>
      <c r="BU437" s="175"/>
      <c r="BV437" s="175"/>
      <c r="CI437" s="93">
        <v>14</v>
      </c>
      <c r="CJ437" s="93" t="s">
        <v>99</v>
      </c>
      <c r="CK437" s="93" t="s">
        <v>415</v>
      </c>
      <c r="CL437" s="93" t="s">
        <v>423</v>
      </c>
      <c r="CM437" s="93">
        <v>518</v>
      </c>
    </row>
    <row r="438" spans="1:91" s="49" customFormat="1" ht="13.5">
      <c r="A438" s="173"/>
      <c r="B438" s="51"/>
      <c r="AA438" s="173"/>
      <c r="AB438" s="173"/>
      <c r="AC438" s="173"/>
      <c r="AD438" s="175"/>
      <c r="AE438" s="175"/>
      <c r="AF438" s="175"/>
      <c r="AG438" s="175"/>
      <c r="AH438" s="175"/>
      <c r="AI438" s="175"/>
      <c r="AJ438" s="175"/>
      <c r="AK438" s="175"/>
      <c r="AL438" s="175"/>
      <c r="AM438" s="175"/>
      <c r="AN438" s="175"/>
      <c r="AO438" s="175"/>
      <c r="AP438" s="175"/>
      <c r="AQ438" s="175"/>
      <c r="AR438" s="175"/>
      <c r="AS438" s="175"/>
      <c r="AT438" s="175"/>
      <c r="AU438" s="175"/>
      <c r="AV438" s="175"/>
      <c r="AW438" s="175"/>
      <c r="AX438" s="175"/>
      <c r="AY438" s="175"/>
      <c r="AZ438" s="175"/>
      <c r="BA438" s="175"/>
      <c r="BB438" s="175"/>
      <c r="BC438" s="175"/>
      <c r="BD438" s="175"/>
      <c r="BE438" s="175"/>
      <c r="BF438" s="175"/>
      <c r="BG438" s="175"/>
      <c r="BH438" s="175"/>
      <c r="BI438" s="175"/>
      <c r="BJ438" s="175"/>
      <c r="BK438" s="175"/>
      <c r="BL438" s="175"/>
      <c r="BM438" s="175"/>
      <c r="BN438" s="175"/>
      <c r="BO438" s="175"/>
      <c r="BP438" s="175"/>
      <c r="BQ438" s="175"/>
      <c r="BR438" s="175"/>
      <c r="BS438" s="175"/>
      <c r="BT438" s="175"/>
      <c r="BU438" s="175"/>
      <c r="BV438" s="175"/>
      <c r="CI438" s="93">
        <v>14</v>
      </c>
      <c r="CJ438" s="93" t="s">
        <v>99</v>
      </c>
      <c r="CK438" s="93" t="s">
        <v>415</v>
      </c>
      <c r="CL438" s="93" t="s">
        <v>424</v>
      </c>
      <c r="CM438" s="93">
        <v>519</v>
      </c>
    </row>
    <row r="439" spans="1:91" s="49" customFormat="1" ht="13.5">
      <c r="A439" s="173"/>
      <c r="B439" s="51"/>
      <c r="AA439" s="173"/>
      <c r="AB439" s="173"/>
      <c r="AC439" s="173"/>
      <c r="AD439" s="175"/>
      <c r="AE439" s="175"/>
      <c r="AF439" s="175"/>
      <c r="AG439" s="175"/>
      <c r="AH439" s="175"/>
      <c r="AI439" s="175"/>
      <c r="AJ439" s="175"/>
      <c r="AK439" s="175"/>
      <c r="AL439" s="175"/>
      <c r="AM439" s="175"/>
      <c r="AN439" s="175"/>
      <c r="AO439" s="175"/>
      <c r="AP439" s="175"/>
      <c r="AQ439" s="175"/>
      <c r="AR439" s="175"/>
      <c r="AS439" s="175"/>
      <c r="AT439" s="175"/>
      <c r="AU439" s="175"/>
      <c r="AV439" s="175"/>
      <c r="AW439" s="175"/>
      <c r="AX439" s="175"/>
      <c r="AY439" s="175"/>
      <c r="AZ439" s="175"/>
      <c r="BA439" s="175"/>
      <c r="BB439" s="175"/>
      <c r="BC439" s="175"/>
      <c r="BD439" s="175"/>
      <c r="BE439" s="175"/>
      <c r="BF439" s="175"/>
      <c r="BG439" s="175"/>
      <c r="BH439" s="175"/>
      <c r="BI439" s="175"/>
      <c r="BJ439" s="175"/>
      <c r="BK439" s="175"/>
      <c r="BL439" s="175"/>
      <c r="BM439" s="175"/>
      <c r="BN439" s="175"/>
      <c r="BO439" s="175"/>
      <c r="BP439" s="175"/>
      <c r="BQ439" s="175"/>
      <c r="BR439" s="175"/>
      <c r="BS439" s="175"/>
      <c r="BT439" s="175"/>
      <c r="BU439" s="175"/>
      <c r="BV439" s="175"/>
      <c r="CI439" s="93">
        <v>14</v>
      </c>
      <c r="CJ439" s="93" t="s">
        <v>99</v>
      </c>
      <c r="CK439" s="93" t="s">
        <v>415</v>
      </c>
      <c r="CL439" s="93" t="s">
        <v>425</v>
      </c>
      <c r="CM439" s="93">
        <v>520</v>
      </c>
    </row>
    <row r="440" spans="1:91" s="49" customFormat="1" ht="13.5">
      <c r="A440" s="173"/>
      <c r="B440" s="51"/>
      <c r="AA440" s="173"/>
      <c r="AB440" s="173"/>
      <c r="AC440" s="173"/>
      <c r="AD440" s="175"/>
      <c r="AE440" s="175"/>
      <c r="AF440" s="175"/>
      <c r="AG440" s="175"/>
      <c r="AH440" s="175"/>
      <c r="AI440" s="175"/>
      <c r="AJ440" s="175"/>
      <c r="AK440" s="175"/>
      <c r="AL440" s="175"/>
      <c r="AM440" s="175"/>
      <c r="AN440" s="175"/>
      <c r="AO440" s="175"/>
      <c r="AP440" s="175"/>
      <c r="AQ440" s="175"/>
      <c r="AR440" s="175"/>
      <c r="AS440" s="175"/>
      <c r="AT440" s="175"/>
      <c r="AU440" s="175"/>
      <c r="AV440" s="175"/>
      <c r="AW440" s="175"/>
      <c r="AX440" s="175"/>
      <c r="AY440" s="175"/>
      <c r="AZ440" s="175"/>
      <c r="BA440" s="175"/>
      <c r="BB440" s="175"/>
      <c r="BC440" s="175"/>
      <c r="BD440" s="175"/>
      <c r="BE440" s="175"/>
      <c r="BF440" s="175"/>
      <c r="BG440" s="175"/>
      <c r="BH440" s="175"/>
      <c r="BI440" s="175"/>
      <c r="BJ440" s="175"/>
      <c r="BK440" s="175"/>
      <c r="BL440" s="175"/>
      <c r="BM440" s="175"/>
      <c r="BN440" s="175"/>
      <c r="BO440" s="175"/>
      <c r="BP440" s="175"/>
      <c r="BQ440" s="175"/>
      <c r="BR440" s="175"/>
      <c r="BS440" s="175"/>
      <c r="BT440" s="175"/>
      <c r="BU440" s="175"/>
      <c r="BV440" s="175"/>
      <c r="CI440" s="93">
        <v>14</v>
      </c>
      <c r="CJ440" s="93" t="s">
        <v>99</v>
      </c>
      <c r="CK440" s="93" t="s">
        <v>415</v>
      </c>
      <c r="CL440" s="93" t="s">
        <v>426</v>
      </c>
      <c r="CM440" s="93">
        <v>521</v>
      </c>
    </row>
    <row r="441" spans="1:91" s="49" customFormat="1" ht="13.5">
      <c r="A441" s="173"/>
      <c r="B441" s="51"/>
      <c r="AA441" s="173"/>
      <c r="AB441" s="173"/>
      <c r="AC441" s="173"/>
      <c r="AD441" s="175"/>
      <c r="AE441" s="175"/>
      <c r="AF441" s="175"/>
      <c r="AG441" s="175"/>
      <c r="AH441" s="175"/>
      <c r="AI441" s="175"/>
      <c r="AJ441" s="175"/>
      <c r="AK441" s="175"/>
      <c r="AL441" s="175"/>
      <c r="AM441" s="175"/>
      <c r="AN441" s="175"/>
      <c r="AO441" s="175"/>
      <c r="AP441" s="175"/>
      <c r="AQ441" s="175"/>
      <c r="AR441" s="175"/>
      <c r="AS441" s="175"/>
      <c r="AT441" s="175"/>
      <c r="AU441" s="175"/>
      <c r="AV441" s="175"/>
      <c r="AW441" s="175"/>
      <c r="AX441" s="175"/>
      <c r="AY441" s="175"/>
      <c r="AZ441" s="175"/>
      <c r="BA441" s="175"/>
      <c r="BB441" s="175"/>
      <c r="BC441" s="175"/>
      <c r="BD441" s="175"/>
      <c r="BE441" s="175"/>
      <c r="BF441" s="175"/>
      <c r="BG441" s="175"/>
      <c r="BH441" s="175"/>
      <c r="BI441" s="175"/>
      <c r="BJ441" s="175"/>
      <c r="BK441" s="175"/>
      <c r="BL441" s="175"/>
      <c r="BM441" s="175"/>
      <c r="BN441" s="175"/>
      <c r="BO441" s="175"/>
      <c r="BP441" s="175"/>
      <c r="BQ441" s="175"/>
      <c r="BR441" s="175"/>
      <c r="BS441" s="175"/>
      <c r="BT441" s="175"/>
      <c r="BU441" s="175"/>
      <c r="BV441" s="175"/>
      <c r="CI441" s="93">
        <v>14</v>
      </c>
      <c r="CJ441" s="93" t="s">
        <v>99</v>
      </c>
      <c r="CK441" s="93" t="s">
        <v>415</v>
      </c>
      <c r="CL441" s="93" t="s">
        <v>427</v>
      </c>
      <c r="CM441" s="93">
        <v>522</v>
      </c>
    </row>
    <row r="442" spans="1:91" s="49" customFormat="1" ht="13.5">
      <c r="A442" s="173"/>
      <c r="B442" s="51"/>
      <c r="AA442" s="173"/>
      <c r="AB442" s="173"/>
      <c r="AC442" s="173"/>
      <c r="AD442" s="175"/>
      <c r="AE442" s="175"/>
      <c r="AF442" s="175"/>
      <c r="AG442" s="175"/>
      <c r="AH442" s="175"/>
      <c r="AI442" s="175"/>
      <c r="AJ442" s="175"/>
      <c r="AK442" s="175"/>
      <c r="AL442" s="175"/>
      <c r="AM442" s="175"/>
      <c r="AN442" s="175"/>
      <c r="AO442" s="175"/>
      <c r="AP442" s="175"/>
      <c r="AQ442" s="175"/>
      <c r="AR442" s="175"/>
      <c r="AS442" s="175"/>
      <c r="AT442" s="175"/>
      <c r="AU442" s="175"/>
      <c r="AV442" s="175"/>
      <c r="AW442" s="175"/>
      <c r="AX442" s="175"/>
      <c r="AY442" s="175"/>
      <c r="AZ442" s="175"/>
      <c r="BA442" s="175"/>
      <c r="BB442" s="175"/>
      <c r="BC442" s="175"/>
      <c r="BD442" s="175"/>
      <c r="BE442" s="175"/>
      <c r="BF442" s="175"/>
      <c r="BG442" s="175"/>
      <c r="BH442" s="175"/>
      <c r="BI442" s="175"/>
      <c r="BJ442" s="175"/>
      <c r="BK442" s="175"/>
      <c r="BL442" s="175"/>
      <c r="BM442" s="175"/>
      <c r="BN442" s="175"/>
      <c r="BO442" s="175"/>
      <c r="BP442" s="175"/>
      <c r="BQ442" s="175"/>
      <c r="BR442" s="175"/>
      <c r="BS442" s="175"/>
      <c r="BT442" s="175"/>
      <c r="BU442" s="175"/>
      <c r="BV442" s="175"/>
      <c r="CI442" s="93">
        <v>14</v>
      </c>
      <c r="CJ442" s="93" t="s">
        <v>99</v>
      </c>
      <c r="CK442" s="93" t="s">
        <v>415</v>
      </c>
      <c r="CL442" s="93" t="s">
        <v>428</v>
      </c>
      <c r="CM442" s="93">
        <v>523</v>
      </c>
    </row>
    <row r="443" spans="1:91" s="49" customFormat="1" ht="13.5">
      <c r="A443" s="173"/>
      <c r="B443" s="51"/>
      <c r="AA443" s="173"/>
      <c r="AB443" s="173"/>
      <c r="AC443" s="173"/>
      <c r="AD443" s="175"/>
      <c r="AE443" s="175"/>
      <c r="AF443" s="175"/>
      <c r="AG443" s="175"/>
      <c r="AH443" s="175"/>
      <c r="AI443" s="175"/>
      <c r="AJ443" s="175"/>
      <c r="AK443" s="175"/>
      <c r="AL443" s="175"/>
      <c r="AM443" s="175"/>
      <c r="AN443" s="175"/>
      <c r="AO443" s="175"/>
      <c r="AP443" s="175"/>
      <c r="AQ443" s="175"/>
      <c r="AR443" s="175"/>
      <c r="AS443" s="175"/>
      <c r="AT443" s="175"/>
      <c r="AU443" s="175"/>
      <c r="AV443" s="175"/>
      <c r="AW443" s="175"/>
      <c r="AX443" s="175"/>
      <c r="AY443" s="175"/>
      <c r="AZ443" s="175"/>
      <c r="BA443" s="175"/>
      <c r="BB443" s="175"/>
      <c r="BC443" s="175"/>
      <c r="BD443" s="175"/>
      <c r="BE443" s="175"/>
      <c r="BF443" s="175"/>
      <c r="BG443" s="175"/>
      <c r="BH443" s="175"/>
      <c r="BI443" s="175"/>
      <c r="BJ443" s="175"/>
      <c r="BK443" s="175"/>
      <c r="BL443" s="175"/>
      <c r="BM443" s="175"/>
      <c r="BN443" s="175"/>
      <c r="BO443" s="175"/>
      <c r="BP443" s="175"/>
      <c r="BQ443" s="175"/>
      <c r="BR443" s="175"/>
      <c r="BS443" s="175"/>
      <c r="BT443" s="175"/>
      <c r="BU443" s="175"/>
      <c r="BV443" s="175"/>
      <c r="CI443" s="93">
        <v>14</v>
      </c>
      <c r="CJ443" s="93" t="s">
        <v>99</v>
      </c>
      <c r="CK443" s="93" t="s">
        <v>415</v>
      </c>
      <c r="CL443" s="93" t="s">
        <v>429</v>
      </c>
      <c r="CM443" s="93">
        <v>524</v>
      </c>
    </row>
    <row r="444" spans="1:91" s="49" customFormat="1" ht="13.5">
      <c r="A444" s="173"/>
      <c r="B444" s="51"/>
      <c r="AA444" s="173"/>
      <c r="AB444" s="173"/>
      <c r="AC444" s="173"/>
      <c r="AD444" s="175"/>
      <c r="AE444" s="175"/>
      <c r="AF444" s="175"/>
      <c r="AG444" s="175"/>
      <c r="AH444" s="175"/>
      <c r="AI444" s="175"/>
      <c r="AJ444" s="175"/>
      <c r="AK444" s="175"/>
      <c r="AL444" s="175"/>
      <c r="AM444" s="175"/>
      <c r="AN444" s="175"/>
      <c r="AO444" s="175"/>
      <c r="AP444" s="175"/>
      <c r="AQ444" s="175"/>
      <c r="AR444" s="175"/>
      <c r="AS444" s="175"/>
      <c r="AT444" s="175"/>
      <c r="AU444" s="175"/>
      <c r="AV444" s="175"/>
      <c r="AW444" s="175"/>
      <c r="AX444" s="175"/>
      <c r="AY444" s="175"/>
      <c r="AZ444" s="175"/>
      <c r="BA444" s="175"/>
      <c r="BB444" s="175"/>
      <c r="BC444" s="175"/>
      <c r="BD444" s="175"/>
      <c r="BE444" s="175"/>
      <c r="BF444" s="175"/>
      <c r="BG444" s="175"/>
      <c r="BH444" s="175"/>
      <c r="BI444" s="175"/>
      <c r="BJ444" s="175"/>
      <c r="BK444" s="175"/>
      <c r="BL444" s="175"/>
      <c r="BM444" s="175"/>
      <c r="BN444" s="175"/>
      <c r="BO444" s="175"/>
      <c r="BP444" s="175"/>
      <c r="BQ444" s="175"/>
      <c r="BR444" s="175"/>
      <c r="BS444" s="175"/>
      <c r="BT444" s="175"/>
      <c r="BU444" s="175"/>
      <c r="BV444" s="175"/>
      <c r="CI444" s="93">
        <v>14</v>
      </c>
      <c r="CJ444" s="93" t="s">
        <v>99</v>
      </c>
      <c r="CK444" s="93" t="s">
        <v>415</v>
      </c>
      <c r="CL444" s="93" t="s">
        <v>430</v>
      </c>
      <c r="CM444" s="93">
        <v>525</v>
      </c>
    </row>
    <row r="445" spans="1:91" s="49" customFormat="1" ht="13.5">
      <c r="A445" s="173"/>
      <c r="B445" s="51"/>
      <c r="AA445" s="173"/>
      <c r="AB445" s="173"/>
      <c r="AC445" s="173"/>
      <c r="AD445" s="175"/>
      <c r="AE445" s="175"/>
      <c r="AF445" s="175"/>
      <c r="AG445" s="175"/>
      <c r="AH445" s="175"/>
      <c r="AI445" s="175"/>
      <c r="AJ445" s="175"/>
      <c r="AK445" s="175"/>
      <c r="AL445" s="175"/>
      <c r="AM445" s="175"/>
      <c r="AN445" s="175"/>
      <c r="AO445" s="175"/>
      <c r="AP445" s="175"/>
      <c r="AQ445" s="175"/>
      <c r="AR445" s="175"/>
      <c r="AS445" s="175"/>
      <c r="AT445" s="175"/>
      <c r="AU445" s="175"/>
      <c r="AV445" s="175"/>
      <c r="AW445" s="175"/>
      <c r="AX445" s="175"/>
      <c r="AY445" s="175"/>
      <c r="AZ445" s="175"/>
      <c r="BA445" s="175"/>
      <c r="BB445" s="175"/>
      <c r="BC445" s="175"/>
      <c r="BD445" s="175"/>
      <c r="BE445" s="175"/>
      <c r="BF445" s="175"/>
      <c r="BG445" s="175"/>
      <c r="BH445" s="175"/>
      <c r="BI445" s="175"/>
      <c r="BJ445" s="175"/>
      <c r="BK445" s="175"/>
      <c r="BL445" s="175"/>
      <c r="BM445" s="175"/>
      <c r="BN445" s="175"/>
      <c r="BO445" s="175"/>
      <c r="BP445" s="175"/>
      <c r="BQ445" s="175"/>
      <c r="BR445" s="175"/>
      <c r="BS445" s="175"/>
      <c r="BT445" s="175"/>
      <c r="BU445" s="175"/>
      <c r="BV445" s="175"/>
      <c r="CI445" s="93">
        <v>14</v>
      </c>
      <c r="CJ445" s="93" t="s">
        <v>99</v>
      </c>
      <c r="CK445" s="93" t="s">
        <v>415</v>
      </c>
      <c r="CL445" s="93" t="s">
        <v>431</v>
      </c>
      <c r="CM445" s="93">
        <v>526</v>
      </c>
    </row>
    <row r="446" spans="1:91" s="49" customFormat="1" ht="13.5">
      <c r="A446" s="173"/>
      <c r="B446" s="51"/>
      <c r="AA446" s="173"/>
      <c r="AB446" s="173"/>
      <c r="AC446" s="173"/>
      <c r="AD446" s="175"/>
      <c r="AE446" s="175"/>
      <c r="AF446" s="175"/>
      <c r="AG446" s="175"/>
      <c r="AH446" s="175"/>
      <c r="AI446" s="175"/>
      <c r="AJ446" s="175"/>
      <c r="AK446" s="175"/>
      <c r="AL446" s="175"/>
      <c r="AM446" s="175"/>
      <c r="AN446" s="175"/>
      <c r="AO446" s="175"/>
      <c r="AP446" s="175"/>
      <c r="AQ446" s="175"/>
      <c r="AR446" s="175"/>
      <c r="AS446" s="175"/>
      <c r="AT446" s="175"/>
      <c r="AU446" s="175"/>
      <c r="AV446" s="175"/>
      <c r="AW446" s="175"/>
      <c r="AX446" s="175"/>
      <c r="AY446" s="175"/>
      <c r="AZ446" s="175"/>
      <c r="BA446" s="175"/>
      <c r="BB446" s="175"/>
      <c r="BC446" s="175"/>
      <c r="BD446" s="175"/>
      <c r="BE446" s="175"/>
      <c r="BF446" s="175"/>
      <c r="BG446" s="175"/>
      <c r="BH446" s="175"/>
      <c r="BI446" s="175"/>
      <c r="BJ446" s="175"/>
      <c r="BK446" s="175"/>
      <c r="BL446" s="175"/>
      <c r="BM446" s="175"/>
      <c r="BN446" s="175"/>
      <c r="BO446" s="175"/>
      <c r="BP446" s="175"/>
      <c r="BQ446" s="175"/>
      <c r="BR446" s="175"/>
      <c r="BS446" s="175"/>
      <c r="BT446" s="175"/>
      <c r="BU446" s="175"/>
      <c r="BV446" s="175"/>
      <c r="CI446" s="93">
        <v>14</v>
      </c>
      <c r="CJ446" s="93" t="s">
        <v>99</v>
      </c>
      <c r="CK446" s="93" t="s">
        <v>415</v>
      </c>
      <c r="CL446" s="93" t="s">
        <v>1019</v>
      </c>
      <c r="CM446" s="93">
        <v>527</v>
      </c>
    </row>
    <row r="447" spans="1:91" s="49" customFormat="1" ht="13.5">
      <c r="A447" s="173"/>
      <c r="B447" s="51"/>
      <c r="AA447" s="173"/>
      <c r="AB447" s="173"/>
      <c r="AC447" s="173"/>
      <c r="AD447" s="175"/>
      <c r="AE447" s="175"/>
      <c r="AF447" s="175"/>
      <c r="AG447" s="175"/>
      <c r="AH447" s="175"/>
      <c r="AI447" s="175"/>
      <c r="AJ447" s="175"/>
      <c r="AK447" s="175"/>
      <c r="AL447" s="175"/>
      <c r="AM447" s="175"/>
      <c r="AN447" s="175"/>
      <c r="AO447" s="175"/>
      <c r="AP447" s="175"/>
      <c r="AQ447" s="175"/>
      <c r="AR447" s="175"/>
      <c r="AS447" s="175"/>
      <c r="AT447" s="175"/>
      <c r="AU447" s="175"/>
      <c r="AV447" s="175"/>
      <c r="AW447" s="175"/>
      <c r="AX447" s="175"/>
      <c r="AY447" s="175"/>
      <c r="AZ447" s="175"/>
      <c r="BA447" s="175"/>
      <c r="BB447" s="175"/>
      <c r="BC447" s="175"/>
      <c r="BD447" s="175"/>
      <c r="BE447" s="175"/>
      <c r="BF447" s="175"/>
      <c r="BG447" s="175"/>
      <c r="BH447" s="175"/>
      <c r="BI447" s="175"/>
      <c r="BJ447" s="175"/>
      <c r="BK447" s="175"/>
      <c r="BL447" s="175"/>
      <c r="BM447" s="175"/>
      <c r="BN447" s="175"/>
      <c r="BO447" s="175"/>
      <c r="BP447" s="175"/>
      <c r="BQ447" s="175"/>
      <c r="BR447" s="175"/>
      <c r="BS447" s="175"/>
      <c r="BT447" s="175"/>
      <c r="BU447" s="175"/>
      <c r="BV447" s="175"/>
      <c r="CI447" s="93"/>
      <c r="CJ447" s="93"/>
      <c r="CK447" s="93"/>
      <c r="CL447" s="93"/>
      <c r="CM447" s="93"/>
    </row>
    <row r="448" spans="1:91" s="49" customFormat="1" ht="13.5">
      <c r="A448" s="173"/>
      <c r="B448" s="51"/>
      <c r="AA448" s="173"/>
      <c r="AB448" s="173"/>
      <c r="AC448" s="173"/>
      <c r="AD448" s="175"/>
      <c r="AE448" s="175"/>
      <c r="AF448" s="175"/>
      <c r="AG448" s="175"/>
      <c r="AH448" s="175"/>
      <c r="AI448" s="175"/>
      <c r="AJ448" s="175"/>
      <c r="AK448" s="175"/>
      <c r="AL448" s="175"/>
      <c r="AM448" s="175"/>
      <c r="AN448" s="175"/>
      <c r="AO448" s="175"/>
      <c r="AP448" s="175"/>
      <c r="AQ448" s="175"/>
      <c r="AR448" s="175"/>
      <c r="AS448" s="175"/>
      <c r="AT448" s="175"/>
      <c r="AU448" s="175"/>
      <c r="AV448" s="175"/>
      <c r="AW448" s="175"/>
      <c r="AX448" s="175"/>
      <c r="AY448" s="175"/>
      <c r="AZ448" s="175"/>
      <c r="BA448" s="175"/>
      <c r="BB448" s="175"/>
      <c r="BC448" s="175"/>
      <c r="BD448" s="175"/>
      <c r="BE448" s="175"/>
      <c r="BF448" s="175"/>
      <c r="BG448" s="175"/>
      <c r="BH448" s="175"/>
      <c r="BI448" s="175"/>
      <c r="BJ448" s="175"/>
      <c r="BK448" s="175"/>
      <c r="BL448" s="175"/>
      <c r="BM448" s="175"/>
      <c r="BN448" s="175"/>
      <c r="BO448" s="175"/>
      <c r="BP448" s="175"/>
      <c r="BQ448" s="175"/>
      <c r="BR448" s="175"/>
      <c r="BS448" s="175"/>
      <c r="BT448" s="175"/>
      <c r="BU448" s="175"/>
      <c r="BV448" s="175"/>
      <c r="CI448" s="93">
        <v>15</v>
      </c>
      <c r="CJ448" s="93" t="s">
        <v>497</v>
      </c>
      <c r="CK448" s="93" t="s">
        <v>520</v>
      </c>
      <c r="CL448" s="93" t="s">
        <v>521</v>
      </c>
      <c r="CM448" s="93">
        <v>528</v>
      </c>
    </row>
    <row r="449" spans="1:91" s="49" customFormat="1" ht="13.5">
      <c r="A449" s="173"/>
      <c r="B449" s="51"/>
      <c r="AA449" s="173"/>
      <c r="AB449" s="173"/>
      <c r="AC449" s="173"/>
      <c r="AD449" s="175"/>
      <c r="AE449" s="175"/>
      <c r="AF449" s="175"/>
      <c r="AG449" s="175"/>
      <c r="AH449" s="175"/>
      <c r="AI449" s="175"/>
      <c r="AJ449" s="175"/>
      <c r="AK449" s="175"/>
      <c r="AL449" s="175"/>
      <c r="AM449" s="175"/>
      <c r="AN449" s="175"/>
      <c r="AO449" s="175"/>
      <c r="AP449" s="175"/>
      <c r="AQ449" s="175"/>
      <c r="AR449" s="175"/>
      <c r="AS449" s="175"/>
      <c r="AT449" s="175"/>
      <c r="AU449" s="175"/>
      <c r="AV449" s="175"/>
      <c r="AW449" s="175"/>
      <c r="AX449" s="175"/>
      <c r="AY449" s="175"/>
      <c r="AZ449" s="175"/>
      <c r="BA449" s="175"/>
      <c r="BB449" s="175"/>
      <c r="BC449" s="175"/>
      <c r="BD449" s="175"/>
      <c r="BE449" s="175"/>
      <c r="BF449" s="175"/>
      <c r="BG449" s="175"/>
      <c r="BH449" s="175"/>
      <c r="BI449" s="175"/>
      <c r="BJ449" s="175"/>
      <c r="BK449" s="175"/>
      <c r="BL449" s="175"/>
      <c r="BM449" s="175"/>
      <c r="BN449" s="175"/>
      <c r="BO449" s="175"/>
      <c r="BP449" s="175"/>
      <c r="BQ449" s="175"/>
      <c r="BR449" s="175"/>
      <c r="BS449" s="175"/>
      <c r="BT449" s="175"/>
      <c r="BU449" s="175"/>
      <c r="BV449" s="175"/>
      <c r="CI449" s="93">
        <v>15</v>
      </c>
      <c r="CJ449" s="93" t="s">
        <v>497</v>
      </c>
      <c r="CK449" s="93" t="s">
        <v>520</v>
      </c>
      <c r="CL449" s="93" t="s">
        <v>522</v>
      </c>
      <c r="CM449" s="93">
        <v>529</v>
      </c>
    </row>
    <row r="450" spans="1:91" s="49" customFormat="1" ht="13.5">
      <c r="A450" s="173"/>
      <c r="B450" s="51"/>
      <c r="AA450" s="173"/>
      <c r="AB450" s="173"/>
      <c r="AC450" s="173"/>
      <c r="AD450" s="175"/>
      <c r="AE450" s="175"/>
      <c r="AF450" s="175"/>
      <c r="AG450" s="175"/>
      <c r="AH450" s="175"/>
      <c r="AI450" s="175"/>
      <c r="AJ450" s="175"/>
      <c r="AK450" s="175"/>
      <c r="AL450" s="175"/>
      <c r="AM450" s="175"/>
      <c r="AN450" s="175"/>
      <c r="AO450" s="175"/>
      <c r="AP450" s="175"/>
      <c r="AQ450" s="175"/>
      <c r="AR450" s="175"/>
      <c r="AS450" s="175"/>
      <c r="AT450" s="175"/>
      <c r="AU450" s="175"/>
      <c r="AV450" s="175"/>
      <c r="AW450" s="175"/>
      <c r="AX450" s="175"/>
      <c r="AY450" s="175"/>
      <c r="AZ450" s="175"/>
      <c r="BA450" s="175"/>
      <c r="BB450" s="175"/>
      <c r="BC450" s="175"/>
      <c r="BD450" s="175"/>
      <c r="BE450" s="175"/>
      <c r="BF450" s="175"/>
      <c r="BG450" s="175"/>
      <c r="BH450" s="175"/>
      <c r="BI450" s="175"/>
      <c r="BJ450" s="175"/>
      <c r="BK450" s="175"/>
      <c r="BL450" s="175"/>
      <c r="BM450" s="175"/>
      <c r="BN450" s="175"/>
      <c r="BO450" s="175"/>
      <c r="BP450" s="175"/>
      <c r="BQ450" s="175"/>
      <c r="BR450" s="175"/>
      <c r="BS450" s="175"/>
      <c r="BT450" s="175"/>
      <c r="BU450" s="175"/>
      <c r="BV450" s="175"/>
      <c r="CI450" s="93">
        <v>15</v>
      </c>
      <c r="CJ450" s="93" t="s">
        <v>497</v>
      </c>
      <c r="CK450" s="93" t="s">
        <v>520</v>
      </c>
      <c r="CL450" s="93" t="s">
        <v>523</v>
      </c>
      <c r="CM450" s="93">
        <v>530</v>
      </c>
    </row>
    <row r="451" spans="1:91" s="49" customFormat="1" ht="13.5">
      <c r="A451" s="173"/>
      <c r="B451" s="51"/>
      <c r="AA451" s="173"/>
      <c r="AB451" s="173"/>
      <c r="AC451" s="173"/>
      <c r="AD451" s="175"/>
      <c r="AE451" s="175"/>
      <c r="AF451" s="175"/>
      <c r="AG451" s="175"/>
      <c r="AH451" s="175"/>
      <c r="AI451" s="175"/>
      <c r="AJ451" s="175"/>
      <c r="AK451" s="175"/>
      <c r="AL451" s="175"/>
      <c r="AM451" s="175"/>
      <c r="AN451" s="175"/>
      <c r="AO451" s="175"/>
      <c r="AP451" s="175"/>
      <c r="AQ451" s="175"/>
      <c r="AR451" s="175"/>
      <c r="AS451" s="175"/>
      <c r="AT451" s="175"/>
      <c r="AU451" s="175"/>
      <c r="AV451" s="175"/>
      <c r="AW451" s="175"/>
      <c r="AX451" s="175"/>
      <c r="AY451" s="175"/>
      <c r="AZ451" s="175"/>
      <c r="BA451" s="175"/>
      <c r="BB451" s="175"/>
      <c r="BC451" s="175"/>
      <c r="BD451" s="175"/>
      <c r="BE451" s="175"/>
      <c r="BF451" s="175"/>
      <c r="BG451" s="175"/>
      <c r="BH451" s="175"/>
      <c r="BI451" s="175"/>
      <c r="BJ451" s="175"/>
      <c r="BK451" s="175"/>
      <c r="BL451" s="175"/>
      <c r="BM451" s="175"/>
      <c r="BN451" s="175"/>
      <c r="BO451" s="175"/>
      <c r="BP451" s="175"/>
      <c r="BQ451" s="175"/>
      <c r="BR451" s="175"/>
      <c r="BS451" s="175"/>
      <c r="BT451" s="175"/>
      <c r="BU451" s="175"/>
      <c r="BV451" s="175"/>
      <c r="CI451" s="93">
        <v>15</v>
      </c>
      <c r="CJ451" s="93" t="s">
        <v>497</v>
      </c>
      <c r="CK451" s="93" t="s">
        <v>520</v>
      </c>
      <c r="CL451" s="93" t="s">
        <v>524</v>
      </c>
      <c r="CM451" s="93">
        <v>531</v>
      </c>
    </row>
    <row r="452" spans="1:91" s="49" customFormat="1" ht="13.5">
      <c r="A452" s="173"/>
      <c r="B452" s="51"/>
      <c r="AA452" s="173"/>
      <c r="AB452" s="173"/>
      <c r="AC452" s="173"/>
      <c r="AD452" s="175"/>
      <c r="AE452" s="175"/>
      <c r="AF452" s="175"/>
      <c r="AG452" s="175"/>
      <c r="AH452" s="175"/>
      <c r="AI452" s="175"/>
      <c r="AJ452" s="175"/>
      <c r="AK452" s="175"/>
      <c r="AL452" s="175"/>
      <c r="AM452" s="175"/>
      <c r="AN452" s="175"/>
      <c r="AO452" s="175"/>
      <c r="AP452" s="175"/>
      <c r="AQ452" s="175"/>
      <c r="AR452" s="175"/>
      <c r="AS452" s="175"/>
      <c r="AT452" s="175"/>
      <c r="AU452" s="175"/>
      <c r="AV452" s="175"/>
      <c r="AW452" s="175"/>
      <c r="AX452" s="175"/>
      <c r="AY452" s="175"/>
      <c r="AZ452" s="175"/>
      <c r="BA452" s="175"/>
      <c r="BB452" s="175"/>
      <c r="BC452" s="175"/>
      <c r="BD452" s="175"/>
      <c r="BE452" s="175"/>
      <c r="BF452" s="175"/>
      <c r="BG452" s="175"/>
      <c r="BH452" s="175"/>
      <c r="BI452" s="175"/>
      <c r="BJ452" s="175"/>
      <c r="BK452" s="175"/>
      <c r="BL452" s="175"/>
      <c r="BM452" s="175"/>
      <c r="BN452" s="175"/>
      <c r="BO452" s="175"/>
      <c r="BP452" s="175"/>
      <c r="BQ452" s="175"/>
      <c r="BR452" s="175"/>
      <c r="BS452" s="175"/>
      <c r="BT452" s="175"/>
      <c r="BU452" s="175"/>
      <c r="BV452" s="175"/>
      <c r="CI452" s="93">
        <v>15</v>
      </c>
      <c r="CJ452" s="93" t="s">
        <v>497</v>
      </c>
      <c r="CK452" s="93" t="s">
        <v>520</v>
      </c>
      <c r="CL452" s="93" t="s">
        <v>525</v>
      </c>
      <c r="CM452" s="93">
        <v>532</v>
      </c>
    </row>
    <row r="453" spans="1:91" s="49" customFormat="1" ht="13.5">
      <c r="A453" s="173"/>
      <c r="B453" s="51"/>
      <c r="AA453" s="173"/>
      <c r="AB453" s="173"/>
      <c r="AC453" s="173"/>
      <c r="AD453" s="175"/>
      <c r="AE453" s="175"/>
      <c r="AF453" s="175"/>
      <c r="AG453" s="175"/>
      <c r="AH453" s="175"/>
      <c r="AI453" s="175"/>
      <c r="AJ453" s="175"/>
      <c r="AK453" s="175"/>
      <c r="AL453" s="175"/>
      <c r="AM453" s="175"/>
      <c r="AN453" s="175"/>
      <c r="AO453" s="175"/>
      <c r="AP453" s="175"/>
      <c r="AQ453" s="175"/>
      <c r="AR453" s="175"/>
      <c r="AS453" s="175"/>
      <c r="AT453" s="175"/>
      <c r="AU453" s="175"/>
      <c r="AV453" s="175"/>
      <c r="AW453" s="175"/>
      <c r="AX453" s="175"/>
      <c r="AY453" s="175"/>
      <c r="AZ453" s="175"/>
      <c r="BA453" s="175"/>
      <c r="BB453" s="175"/>
      <c r="BC453" s="175"/>
      <c r="BD453" s="175"/>
      <c r="BE453" s="175"/>
      <c r="BF453" s="175"/>
      <c r="BG453" s="175"/>
      <c r="BH453" s="175"/>
      <c r="BI453" s="175"/>
      <c r="BJ453" s="175"/>
      <c r="BK453" s="175"/>
      <c r="BL453" s="175"/>
      <c r="BM453" s="175"/>
      <c r="BN453" s="175"/>
      <c r="BO453" s="175"/>
      <c r="BP453" s="175"/>
      <c r="BQ453" s="175"/>
      <c r="BR453" s="175"/>
      <c r="BS453" s="175"/>
      <c r="BT453" s="175"/>
      <c r="BU453" s="175"/>
      <c r="BV453" s="175"/>
      <c r="CI453" s="93">
        <v>15</v>
      </c>
      <c r="CJ453" s="93" t="s">
        <v>497</v>
      </c>
      <c r="CK453" s="93" t="s">
        <v>520</v>
      </c>
      <c r="CL453" s="93" t="s">
        <v>526</v>
      </c>
      <c r="CM453" s="93">
        <v>533</v>
      </c>
    </row>
    <row r="454" spans="1:91" s="49" customFormat="1" ht="13.5">
      <c r="A454" s="173"/>
      <c r="B454" s="51"/>
      <c r="AA454" s="173"/>
      <c r="AB454" s="173"/>
      <c r="AC454" s="173"/>
      <c r="AD454" s="175"/>
      <c r="AE454" s="175"/>
      <c r="AF454" s="175"/>
      <c r="AG454" s="175"/>
      <c r="AH454" s="175"/>
      <c r="AI454" s="175"/>
      <c r="AJ454" s="175"/>
      <c r="AK454" s="175"/>
      <c r="AL454" s="175"/>
      <c r="AM454" s="175"/>
      <c r="AN454" s="175"/>
      <c r="AO454" s="175"/>
      <c r="AP454" s="175"/>
      <c r="AQ454" s="175"/>
      <c r="AR454" s="175"/>
      <c r="AS454" s="175"/>
      <c r="AT454" s="175"/>
      <c r="AU454" s="175"/>
      <c r="AV454" s="175"/>
      <c r="AW454" s="175"/>
      <c r="AX454" s="175"/>
      <c r="AY454" s="175"/>
      <c r="AZ454" s="175"/>
      <c r="BA454" s="175"/>
      <c r="BB454" s="175"/>
      <c r="BC454" s="175"/>
      <c r="BD454" s="175"/>
      <c r="BE454" s="175"/>
      <c r="BF454" s="175"/>
      <c r="BG454" s="175"/>
      <c r="BH454" s="175"/>
      <c r="BI454" s="175"/>
      <c r="BJ454" s="175"/>
      <c r="BK454" s="175"/>
      <c r="BL454" s="175"/>
      <c r="BM454" s="175"/>
      <c r="BN454" s="175"/>
      <c r="BO454" s="175"/>
      <c r="BP454" s="175"/>
      <c r="BQ454" s="175"/>
      <c r="BR454" s="175"/>
      <c r="BS454" s="175"/>
      <c r="BT454" s="175"/>
      <c r="BU454" s="175"/>
      <c r="BV454" s="175"/>
      <c r="CI454" s="93">
        <v>15</v>
      </c>
      <c r="CJ454" s="93" t="s">
        <v>497</v>
      </c>
      <c r="CK454" s="93" t="s">
        <v>520</v>
      </c>
      <c r="CL454" s="93" t="s">
        <v>527</v>
      </c>
      <c r="CM454" s="93">
        <v>534</v>
      </c>
    </row>
    <row r="455" spans="1:91" s="49" customFormat="1" ht="13.5">
      <c r="A455" s="173"/>
      <c r="B455" s="51"/>
      <c r="AA455" s="173"/>
      <c r="AB455" s="173"/>
      <c r="AC455" s="173"/>
      <c r="AD455" s="175"/>
      <c r="AE455" s="175"/>
      <c r="AF455" s="175"/>
      <c r="AG455" s="175"/>
      <c r="AH455" s="175"/>
      <c r="AI455" s="175"/>
      <c r="AJ455" s="175"/>
      <c r="AK455" s="175"/>
      <c r="AL455" s="175"/>
      <c r="AM455" s="175"/>
      <c r="AN455" s="175"/>
      <c r="AO455" s="175"/>
      <c r="AP455" s="175"/>
      <c r="AQ455" s="175"/>
      <c r="AR455" s="175"/>
      <c r="AS455" s="175"/>
      <c r="AT455" s="175"/>
      <c r="AU455" s="175"/>
      <c r="AV455" s="175"/>
      <c r="AW455" s="175"/>
      <c r="AX455" s="175"/>
      <c r="AY455" s="175"/>
      <c r="AZ455" s="175"/>
      <c r="BA455" s="175"/>
      <c r="BB455" s="175"/>
      <c r="BC455" s="175"/>
      <c r="BD455" s="175"/>
      <c r="BE455" s="175"/>
      <c r="BF455" s="175"/>
      <c r="BG455" s="175"/>
      <c r="BH455" s="175"/>
      <c r="BI455" s="175"/>
      <c r="BJ455" s="175"/>
      <c r="BK455" s="175"/>
      <c r="BL455" s="175"/>
      <c r="BM455" s="175"/>
      <c r="BN455" s="175"/>
      <c r="BO455" s="175"/>
      <c r="BP455" s="175"/>
      <c r="BQ455" s="175"/>
      <c r="BR455" s="175"/>
      <c r="BS455" s="175"/>
      <c r="BT455" s="175"/>
      <c r="BU455" s="175"/>
      <c r="BV455" s="175"/>
      <c r="CI455" s="93">
        <v>15</v>
      </c>
      <c r="CJ455" s="93" t="s">
        <v>497</v>
      </c>
      <c r="CK455" s="93" t="s">
        <v>520</v>
      </c>
      <c r="CL455" s="93" t="s">
        <v>528</v>
      </c>
      <c r="CM455" s="93">
        <v>535</v>
      </c>
    </row>
    <row r="456" spans="1:91" s="49" customFormat="1" ht="13.5">
      <c r="A456" s="173"/>
      <c r="B456" s="51"/>
      <c r="AA456" s="173"/>
      <c r="AB456" s="173"/>
      <c r="AC456" s="173"/>
      <c r="AD456" s="175"/>
      <c r="AE456" s="175"/>
      <c r="AF456" s="175"/>
      <c r="AG456" s="175"/>
      <c r="AH456" s="175"/>
      <c r="AI456" s="175"/>
      <c r="AJ456" s="175"/>
      <c r="AK456" s="175"/>
      <c r="AL456" s="175"/>
      <c r="AM456" s="175"/>
      <c r="AN456" s="175"/>
      <c r="AO456" s="175"/>
      <c r="AP456" s="175"/>
      <c r="AQ456" s="175"/>
      <c r="AR456" s="175"/>
      <c r="AS456" s="175"/>
      <c r="AT456" s="175"/>
      <c r="AU456" s="175"/>
      <c r="AV456" s="175"/>
      <c r="AW456" s="175"/>
      <c r="AX456" s="175"/>
      <c r="AY456" s="175"/>
      <c r="AZ456" s="175"/>
      <c r="BA456" s="175"/>
      <c r="BB456" s="175"/>
      <c r="BC456" s="175"/>
      <c r="BD456" s="175"/>
      <c r="BE456" s="175"/>
      <c r="BF456" s="175"/>
      <c r="BG456" s="175"/>
      <c r="BH456" s="175"/>
      <c r="BI456" s="175"/>
      <c r="BJ456" s="175"/>
      <c r="BK456" s="175"/>
      <c r="BL456" s="175"/>
      <c r="BM456" s="175"/>
      <c r="BN456" s="175"/>
      <c r="BO456" s="175"/>
      <c r="BP456" s="175"/>
      <c r="BQ456" s="175"/>
      <c r="BR456" s="175"/>
      <c r="BS456" s="175"/>
      <c r="BT456" s="175"/>
      <c r="BU456" s="175"/>
      <c r="BV456" s="175"/>
      <c r="CI456" s="93">
        <v>15</v>
      </c>
      <c r="CJ456" s="93" t="s">
        <v>497</v>
      </c>
      <c r="CK456" s="93" t="s">
        <v>520</v>
      </c>
      <c r="CL456" s="93" t="s">
        <v>529</v>
      </c>
      <c r="CM456" s="93">
        <v>536</v>
      </c>
    </row>
    <row r="457" spans="1:91" s="49" customFormat="1" ht="13.5">
      <c r="A457" s="173"/>
      <c r="B457" s="51"/>
      <c r="AA457" s="173"/>
      <c r="AB457" s="173"/>
      <c r="AC457" s="173"/>
      <c r="AD457" s="175"/>
      <c r="AE457" s="175"/>
      <c r="AF457" s="175"/>
      <c r="AG457" s="175"/>
      <c r="AH457" s="175"/>
      <c r="AI457" s="175"/>
      <c r="AJ457" s="175"/>
      <c r="AK457" s="175"/>
      <c r="AL457" s="175"/>
      <c r="AM457" s="175"/>
      <c r="AN457" s="175"/>
      <c r="AO457" s="175"/>
      <c r="AP457" s="175"/>
      <c r="AQ457" s="175"/>
      <c r="AR457" s="175"/>
      <c r="AS457" s="175"/>
      <c r="AT457" s="175"/>
      <c r="AU457" s="175"/>
      <c r="AV457" s="175"/>
      <c r="AW457" s="175"/>
      <c r="AX457" s="175"/>
      <c r="AY457" s="175"/>
      <c r="AZ457" s="175"/>
      <c r="BA457" s="175"/>
      <c r="BB457" s="175"/>
      <c r="BC457" s="175"/>
      <c r="BD457" s="175"/>
      <c r="BE457" s="175"/>
      <c r="BF457" s="175"/>
      <c r="BG457" s="175"/>
      <c r="BH457" s="175"/>
      <c r="BI457" s="175"/>
      <c r="BJ457" s="175"/>
      <c r="BK457" s="175"/>
      <c r="BL457" s="175"/>
      <c r="BM457" s="175"/>
      <c r="BN457" s="175"/>
      <c r="BO457" s="175"/>
      <c r="BP457" s="175"/>
      <c r="BQ457" s="175"/>
      <c r="BR457" s="175"/>
      <c r="BS457" s="175"/>
      <c r="BT457" s="175"/>
      <c r="BU457" s="175"/>
      <c r="BV457" s="175"/>
      <c r="CI457" s="93">
        <v>15</v>
      </c>
      <c r="CJ457" s="93" t="s">
        <v>497</v>
      </c>
      <c r="CK457" s="93" t="s">
        <v>520</v>
      </c>
      <c r="CL457" s="93" t="s">
        <v>520</v>
      </c>
      <c r="CM457" s="93">
        <v>537</v>
      </c>
    </row>
    <row r="458" spans="1:91" s="49" customFormat="1" ht="13.5">
      <c r="A458" s="173"/>
      <c r="B458" s="51"/>
      <c r="AA458" s="173"/>
      <c r="AB458" s="173"/>
      <c r="AC458" s="173"/>
      <c r="AD458" s="175"/>
      <c r="AE458" s="175"/>
      <c r="AF458" s="175"/>
      <c r="AG458" s="175"/>
      <c r="AH458" s="175"/>
      <c r="AI458" s="175"/>
      <c r="AJ458" s="175"/>
      <c r="AK458" s="175"/>
      <c r="AL458" s="175"/>
      <c r="AM458" s="175"/>
      <c r="AN458" s="175"/>
      <c r="AO458" s="175"/>
      <c r="AP458" s="175"/>
      <c r="AQ458" s="175"/>
      <c r="AR458" s="175"/>
      <c r="AS458" s="175"/>
      <c r="AT458" s="175"/>
      <c r="AU458" s="175"/>
      <c r="AV458" s="175"/>
      <c r="AW458" s="175"/>
      <c r="AX458" s="175"/>
      <c r="AY458" s="175"/>
      <c r="AZ458" s="175"/>
      <c r="BA458" s="175"/>
      <c r="BB458" s="175"/>
      <c r="BC458" s="175"/>
      <c r="BD458" s="175"/>
      <c r="BE458" s="175"/>
      <c r="BF458" s="175"/>
      <c r="BG458" s="175"/>
      <c r="BH458" s="175"/>
      <c r="BI458" s="175"/>
      <c r="BJ458" s="175"/>
      <c r="BK458" s="175"/>
      <c r="BL458" s="175"/>
      <c r="BM458" s="175"/>
      <c r="BN458" s="175"/>
      <c r="BO458" s="175"/>
      <c r="BP458" s="175"/>
      <c r="BQ458" s="175"/>
      <c r="BR458" s="175"/>
      <c r="BS458" s="175"/>
      <c r="BT458" s="175"/>
      <c r="BU458" s="175"/>
      <c r="BV458" s="175"/>
      <c r="BX458" s="53"/>
      <c r="BY458" s="53"/>
      <c r="BZ458" s="53"/>
      <c r="CI458" s="93">
        <v>15</v>
      </c>
      <c r="CJ458" s="93" t="s">
        <v>497</v>
      </c>
      <c r="CK458" s="93" t="s">
        <v>520</v>
      </c>
      <c r="CL458" s="93" t="s">
        <v>530</v>
      </c>
      <c r="CM458" s="93">
        <v>538</v>
      </c>
    </row>
    <row r="459" spans="1:91" s="49" customFormat="1" ht="13.5">
      <c r="A459" s="173"/>
      <c r="B459" s="51"/>
      <c r="AA459" s="173"/>
      <c r="AB459" s="173"/>
      <c r="AC459" s="173"/>
      <c r="AD459" s="175"/>
      <c r="AE459" s="175"/>
      <c r="AF459" s="175"/>
      <c r="AG459" s="175"/>
      <c r="AH459" s="175"/>
      <c r="AI459" s="175"/>
      <c r="AJ459" s="175"/>
      <c r="AK459" s="175"/>
      <c r="AL459" s="175"/>
      <c r="AM459" s="175"/>
      <c r="AN459" s="175"/>
      <c r="AO459" s="175"/>
      <c r="AP459" s="175"/>
      <c r="AQ459" s="175"/>
      <c r="AR459" s="175"/>
      <c r="AS459" s="175"/>
      <c r="AT459" s="175"/>
      <c r="AU459" s="175"/>
      <c r="AV459" s="175"/>
      <c r="AW459" s="175"/>
      <c r="AX459" s="175"/>
      <c r="AY459" s="175"/>
      <c r="AZ459" s="175"/>
      <c r="BA459" s="175"/>
      <c r="BB459" s="175"/>
      <c r="BC459" s="175"/>
      <c r="BD459" s="175"/>
      <c r="BE459" s="175"/>
      <c r="BF459" s="175"/>
      <c r="BG459" s="175"/>
      <c r="BH459" s="175"/>
      <c r="BI459" s="175"/>
      <c r="BJ459" s="175"/>
      <c r="BK459" s="175"/>
      <c r="BL459" s="175"/>
      <c r="BM459" s="175"/>
      <c r="BN459" s="175"/>
      <c r="BO459" s="175"/>
      <c r="BP459" s="175"/>
      <c r="BQ459" s="175"/>
      <c r="BR459" s="175"/>
      <c r="BS459" s="175"/>
      <c r="BT459" s="175"/>
      <c r="BU459" s="175"/>
      <c r="BV459" s="175"/>
      <c r="BX459" s="53"/>
      <c r="BY459" s="53"/>
      <c r="BZ459" s="53"/>
      <c r="CI459" s="93">
        <v>15</v>
      </c>
      <c r="CJ459" s="93" t="s">
        <v>497</v>
      </c>
      <c r="CK459" s="93" t="s">
        <v>520</v>
      </c>
      <c r="CL459" s="93" t="s">
        <v>531</v>
      </c>
      <c r="CM459" s="93">
        <v>539</v>
      </c>
    </row>
    <row r="460" spans="1:91" s="49" customFormat="1" ht="13.5">
      <c r="A460" s="173"/>
      <c r="B460" s="51"/>
      <c r="AA460" s="173"/>
      <c r="AB460" s="173"/>
      <c r="AC460" s="173"/>
      <c r="AD460" s="175"/>
      <c r="AE460" s="175"/>
      <c r="AF460" s="175"/>
      <c r="AG460" s="175"/>
      <c r="AH460" s="175"/>
      <c r="AI460" s="175"/>
      <c r="AJ460" s="175"/>
      <c r="AK460" s="175"/>
      <c r="AL460" s="175"/>
      <c r="AM460" s="175"/>
      <c r="AN460" s="175"/>
      <c r="AO460" s="175"/>
      <c r="AP460" s="175"/>
      <c r="AQ460" s="175"/>
      <c r="AR460" s="175"/>
      <c r="AS460" s="175"/>
      <c r="AT460" s="175"/>
      <c r="AU460" s="175"/>
      <c r="AV460" s="175"/>
      <c r="AW460" s="175"/>
      <c r="AX460" s="175"/>
      <c r="AY460" s="175"/>
      <c r="AZ460" s="175"/>
      <c r="BA460" s="175"/>
      <c r="BB460" s="175"/>
      <c r="BC460" s="175"/>
      <c r="BD460" s="175"/>
      <c r="BE460" s="175"/>
      <c r="BF460" s="175"/>
      <c r="BG460" s="175"/>
      <c r="BH460" s="175"/>
      <c r="BI460" s="175"/>
      <c r="BJ460" s="175"/>
      <c r="BK460" s="175"/>
      <c r="BL460" s="175"/>
      <c r="BM460" s="175"/>
      <c r="BN460" s="175"/>
      <c r="BO460" s="175"/>
      <c r="BP460" s="175"/>
      <c r="BQ460" s="175"/>
      <c r="BR460" s="175"/>
      <c r="BS460" s="175"/>
      <c r="BT460" s="175"/>
      <c r="BU460" s="175"/>
      <c r="BV460" s="175"/>
      <c r="BX460" s="53"/>
      <c r="BY460" s="53"/>
      <c r="BZ460" s="53"/>
      <c r="CI460" s="93">
        <v>15</v>
      </c>
      <c r="CJ460" s="93" t="s">
        <v>497</v>
      </c>
      <c r="CK460" s="93" t="s">
        <v>520</v>
      </c>
      <c r="CL460" s="93" t="s">
        <v>532</v>
      </c>
      <c r="CM460" s="93">
        <v>540</v>
      </c>
    </row>
    <row r="461" spans="1:91" s="49" customFormat="1" ht="13.5">
      <c r="A461" s="173"/>
      <c r="B461" s="51"/>
      <c r="AA461" s="173"/>
      <c r="AB461" s="173"/>
      <c r="AC461" s="173"/>
      <c r="AD461" s="175"/>
      <c r="AE461" s="175"/>
      <c r="AF461" s="175"/>
      <c r="AG461" s="175"/>
      <c r="AH461" s="175"/>
      <c r="AI461" s="175"/>
      <c r="AJ461" s="175"/>
      <c r="AK461" s="175"/>
      <c r="AL461" s="175"/>
      <c r="AM461" s="175"/>
      <c r="AN461" s="175"/>
      <c r="AO461" s="175"/>
      <c r="AP461" s="175"/>
      <c r="AQ461" s="175"/>
      <c r="AR461" s="175"/>
      <c r="AS461" s="175"/>
      <c r="AT461" s="175"/>
      <c r="AU461" s="175"/>
      <c r="AV461" s="175"/>
      <c r="AW461" s="175"/>
      <c r="AX461" s="175"/>
      <c r="AY461" s="175"/>
      <c r="AZ461" s="175"/>
      <c r="BA461" s="175"/>
      <c r="BB461" s="175"/>
      <c r="BC461" s="175"/>
      <c r="BD461" s="175"/>
      <c r="BE461" s="175"/>
      <c r="BF461" s="175"/>
      <c r="BG461" s="175"/>
      <c r="BH461" s="175"/>
      <c r="BI461" s="175"/>
      <c r="BJ461" s="175"/>
      <c r="BK461" s="175"/>
      <c r="BL461" s="175"/>
      <c r="BM461" s="175"/>
      <c r="BN461" s="175"/>
      <c r="BO461" s="175"/>
      <c r="BP461" s="175"/>
      <c r="BQ461" s="175"/>
      <c r="BR461" s="175"/>
      <c r="BS461" s="175"/>
      <c r="BT461" s="175"/>
      <c r="BU461" s="175"/>
      <c r="BV461" s="175"/>
      <c r="BX461" s="53"/>
      <c r="BY461" s="53"/>
      <c r="BZ461" s="53"/>
      <c r="CI461" s="93">
        <v>15</v>
      </c>
      <c r="CJ461" s="93" t="s">
        <v>497</v>
      </c>
      <c r="CK461" s="93" t="s">
        <v>520</v>
      </c>
      <c r="CL461" s="93" t="s">
        <v>533</v>
      </c>
      <c r="CM461" s="93">
        <v>541</v>
      </c>
    </row>
    <row r="462" spans="1:91" s="49" customFormat="1" ht="13.5">
      <c r="A462" s="173"/>
      <c r="B462" s="51"/>
      <c r="AA462" s="173"/>
      <c r="AB462" s="173"/>
      <c r="AC462" s="173"/>
      <c r="AD462" s="175"/>
      <c r="AE462" s="175"/>
      <c r="AF462" s="175"/>
      <c r="AG462" s="175"/>
      <c r="AH462" s="175"/>
      <c r="AI462" s="175"/>
      <c r="AJ462" s="175"/>
      <c r="AK462" s="175"/>
      <c r="AL462" s="175"/>
      <c r="AM462" s="175"/>
      <c r="AN462" s="175"/>
      <c r="AO462" s="175"/>
      <c r="AP462" s="175"/>
      <c r="AQ462" s="175"/>
      <c r="AR462" s="175"/>
      <c r="AS462" s="175"/>
      <c r="AT462" s="175"/>
      <c r="AU462" s="175"/>
      <c r="AV462" s="175"/>
      <c r="AW462" s="175"/>
      <c r="AX462" s="175"/>
      <c r="AY462" s="175"/>
      <c r="AZ462" s="175"/>
      <c r="BA462" s="175"/>
      <c r="BB462" s="175"/>
      <c r="BC462" s="175"/>
      <c r="BD462" s="175"/>
      <c r="BE462" s="175"/>
      <c r="BF462" s="175"/>
      <c r="BG462" s="175"/>
      <c r="BH462" s="175"/>
      <c r="BI462" s="175"/>
      <c r="BJ462" s="175"/>
      <c r="BK462" s="175"/>
      <c r="BL462" s="175"/>
      <c r="BM462" s="175"/>
      <c r="BN462" s="175"/>
      <c r="BO462" s="175"/>
      <c r="BP462" s="175"/>
      <c r="BQ462" s="175"/>
      <c r="BR462" s="175"/>
      <c r="BS462" s="175"/>
      <c r="BT462" s="175"/>
      <c r="BU462" s="175"/>
      <c r="BV462" s="175"/>
      <c r="BX462" s="53"/>
      <c r="BY462" s="53"/>
      <c r="BZ462" s="53"/>
      <c r="CI462" s="93">
        <v>15</v>
      </c>
      <c r="CJ462" s="93" t="s">
        <v>497</v>
      </c>
      <c r="CK462" s="93" t="s">
        <v>520</v>
      </c>
      <c r="CL462" s="93" t="s">
        <v>534</v>
      </c>
      <c r="CM462" s="93">
        <v>542</v>
      </c>
    </row>
    <row r="463" spans="1:91" s="49" customFormat="1" ht="13.5">
      <c r="A463" s="173"/>
      <c r="B463" s="51"/>
      <c r="AA463" s="173"/>
      <c r="AB463" s="173"/>
      <c r="AC463" s="173"/>
      <c r="AD463" s="175"/>
      <c r="AE463" s="175"/>
      <c r="AF463" s="175"/>
      <c r="AG463" s="175"/>
      <c r="AH463" s="175"/>
      <c r="AI463" s="175"/>
      <c r="AJ463" s="175"/>
      <c r="AK463" s="175"/>
      <c r="AL463" s="175"/>
      <c r="AM463" s="175"/>
      <c r="AN463" s="175"/>
      <c r="AO463" s="175"/>
      <c r="AP463" s="175"/>
      <c r="AQ463" s="175"/>
      <c r="AR463" s="175"/>
      <c r="AS463" s="175"/>
      <c r="AT463" s="175"/>
      <c r="AU463" s="175"/>
      <c r="AV463" s="175"/>
      <c r="AW463" s="175"/>
      <c r="AX463" s="175"/>
      <c r="AY463" s="175"/>
      <c r="AZ463" s="175"/>
      <c r="BA463" s="175"/>
      <c r="BB463" s="175"/>
      <c r="BC463" s="175"/>
      <c r="BD463" s="175"/>
      <c r="BE463" s="175"/>
      <c r="BF463" s="175"/>
      <c r="BG463" s="175"/>
      <c r="BH463" s="175"/>
      <c r="BI463" s="175"/>
      <c r="BJ463" s="175"/>
      <c r="BK463" s="175"/>
      <c r="BL463" s="175"/>
      <c r="BM463" s="175"/>
      <c r="BN463" s="175"/>
      <c r="BO463" s="175"/>
      <c r="BP463" s="175"/>
      <c r="BQ463" s="175"/>
      <c r="BR463" s="175"/>
      <c r="BS463" s="175"/>
      <c r="BT463" s="175"/>
      <c r="BU463" s="175"/>
      <c r="BV463" s="175"/>
      <c r="BX463" s="53"/>
      <c r="BY463" s="53"/>
      <c r="BZ463" s="53"/>
      <c r="CI463" s="93"/>
      <c r="CJ463" s="93"/>
      <c r="CK463" s="93"/>
      <c r="CL463" s="93"/>
      <c r="CM463" s="93"/>
    </row>
    <row r="464" spans="1:91" s="49" customFormat="1" ht="13.5">
      <c r="A464" s="173"/>
      <c r="B464" s="51"/>
      <c r="AA464" s="173"/>
      <c r="AB464" s="173"/>
      <c r="AC464" s="173"/>
      <c r="AD464" s="175"/>
      <c r="AE464" s="175"/>
      <c r="AF464" s="175"/>
      <c r="AG464" s="175"/>
      <c r="AH464" s="175"/>
      <c r="AI464" s="175"/>
      <c r="AJ464" s="175"/>
      <c r="AK464" s="175"/>
      <c r="AL464" s="175"/>
      <c r="AM464" s="175"/>
      <c r="AN464" s="175"/>
      <c r="AO464" s="175"/>
      <c r="AP464" s="175"/>
      <c r="AQ464" s="175"/>
      <c r="AR464" s="175"/>
      <c r="AS464" s="175"/>
      <c r="AT464" s="175"/>
      <c r="AU464" s="175"/>
      <c r="AV464" s="175"/>
      <c r="AW464" s="175"/>
      <c r="AX464" s="175"/>
      <c r="AY464" s="175"/>
      <c r="AZ464" s="175"/>
      <c r="BA464" s="175"/>
      <c r="BB464" s="175"/>
      <c r="BC464" s="175"/>
      <c r="BD464" s="175"/>
      <c r="BE464" s="175"/>
      <c r="BF464" s="175"/>
      <c r="BG464" s="175"/>
      <c r="BH464" s="175"/>
      <c r="BI464" s="175"/>
      <c r="BJ464" s="175"/>
      <c r="BK464" s="175"/>
      <c r="BL464" s="175"/>
      <c r="BM464" s="175"/>
      <c r="BN464" s="175"/>
      <c r="BO464" s="175"/>
      <c r="BP464" s="175"/>
      <c r="BQ464" s="175"/>
      <c r="BR464" s="175"/>
      <c r="BS464" s="175"/>
      <c r="BT464" s="175"/>
      <c r="BU464" s="175"/>
      <c r="BV464" s="175"/>
      <c r="BX464" s="53"/>
      <c r="BY464" s="53"/>
      <c r="BZ464" s="53"/>
      <c r="CI464" s="93">
        <v>16</v>
      </c>
      <c r="CJ464" s="93" t="s">
        <v>471</v>
      </c>
      <c r="CK464" s="93" t="s">
        <v>201</v>
      </c>
      <c r="CL464" s="93" t="s">
        <v>472</v>
      </c>
      <c r="CM464" s="93">
        <v>543</v>
      </c>
    </row>
    <row r="465" spans="1:91" s="49" customFormat="1" ht="13.5">
      <c r="A465" s="173"/>
      <c r="B465" s="51"/>
      <c r="AA465" s="173"/>
      <c r="AB465" s="173"/>
      <c r="AC465" s="173"/>
      <c r="AD465" s="175"/>
      <c r="AE465" s="175"/>
      <c r="AF465" s="175"/>
      <c r="AG465" s="175"/>
      <c r="AH465" s="175"/>
      <c r="AI465" s="175"/>
      <c r="AJ465" s="175"/>
      <c r="AK465" s="175"/>
      <c r="AL465" s="175"/>
      <c r="AM465" s="175"/>
      <c r="AN465" s="175"/>
      <c r="AO465" s="175"/>
      <c r="AP465" s="175"/>
      <c r="AQ465" s="175"/>
      <c r="AR465" s="175"/>
      <c r="AS465" s="175"/>
      <c r="AT465" s="175"/>
      <c r="AU465" s="175"/>
      <c r="AV465" s="175"/>
      <c r="AW465" s="175"/>
      <c r="AX465" s="175"/>
      <c r="AY465" s="175"/>
      <c r="AZ465" s="175"/>
      <c r="BA465" s="175"/>
      <c r="BB465" s="175"/>
      <c r="BC465" s="175"/>
      <c r="BD465" s="175"/>
      <c r="BE465" s="175"/>
      <c r="BF465" s="175"/>
      <c r="BG465" s="175"/>
      <c r="BH465" s="175"/>
      <c r="BI465" s="175"/>
      <c r="BJ465" s="175"/>
      <c r="BK465" s="175"/>
      <c r="BL465" s="175"/>
      <c r="BM465" s="175"/>
      <c r="BN465" s="175"/>
      <c r="BO465" s="175"/>
      <c r="BP465" s="175"/>
      <c r="BQ465" s="175"/>
      <c r="BR465" s="175"/>
      <c r="BS465" s="175"/>
      <c r="BT465" s="175"/>
      <c r="BU465" s="175"/>
      <c r="BV465" s="175"/>
      <c r="BX465" s="53"/>
      <c r="BY465" s="53"/>
      <c r="BZ465" s="53"/>
      <c r="CI465" s="93">
        <v>16</v>
      </c>
      <c r="CJ465" s="93" t="s">
        <v>471</v>
      </c>
      <c r="CK465" s="93" t="s">
        <v>201</v>
      </c>
      <c r="CL465" s="93" t="s">
        <v>473</v>
      </c>
      <c r="CM465" s="93">
        <v>544</v>
      </c>
    </row>
    <row r="466" spans="1:91" s="49" customFormat="1" ht="13.5">
      <c r="A466" s="173"/>
      <c r="B466" s="51"/>
      <c r="AA466" s="173"/>
      <c r="AB466" s="173"/>
      <c r="AC466" s="173"/>
      <c r="AD466" s="175"/>
      <c r="AE466" s="175"/>
      <c r="AF466" s="175"/>
      <c r="AG466" s="175"/>
      <c r="AH466" s="175"/>
      <c r="AI466" s="175"/>
      <c r="AJ466" s="175"/>
      <c r="AK466" s="175"/>
      <c r="AL466" s="175"/>
      <c r="AM466" s="175"/>
      <c r="AN466" s="175"/>
      <c r="AO466" s="175"/>
      <c r="AP466" s="175"/>
      <c r="AQ466" s="175"/>
      <c r="AR466" s="175"/>
      <c r="AS466" s="175"/>
      <c r="AT466" s="175"/>
      <c r="AU466" s="175"/>
      <c r="AV466" s="175"/>
      <c r="AW466" s="175"/>
      <c r="AX466" s="175"/>
      <c r="AY466" s="175"/>
      <c r="AZ466" s="175"/>
      <c r="BA466" s="175"/>
      <c r="BB466" s="175"/>
      <c r="BC466" s="175"/>
      <c r="BD466" s="175"/>
      <c r="BE466" s="175"/>
      <c r="BF466" s="175"/>
      <c r="BG466" s="175"/>
      <c r="BH466" s="175"/>
      <c r="BI466" s="175"/>
      <c r="BJ466" s="175"/>
      <c r="BK466" s="175"/>
      <c r="BL466" s="175"/>
      <c r="BM466" s="175"/>
      <c r="BN466" s="175"/>
      <c r="BO466" s="175"/>
      <c r="BP466" s="175"/>
      <c r="BQ466" s="175"/>
      <c r="BR466" s="175"/>
      <c r="BS466" s="175"/>
      <c r="BT466" s="175"/>
      <c r="BU466" s="175"/>
      <c r="BV466" s="175"/>
      <c r="BX466" s="53"/>
      <c r="BY466" s="53"/>
      <c r="BZ466" s="53"/>
      <c r="CI466" s="93">
        <v>16</v>
      </c>
      <c r="CJ466" s="93" t="s">
        <v>471</v>
      </c>
      <c r="CK466" s="93" t="s">
        <v>201</v>
      </c>
      <c r="CL466" s="93" t="s">
        <v>474</v>
      </c>
      <c r="CM466" s="93">
        <v>545</v>
      </c>
    </row>
    <row r="467" spans="1:91" s="49" customFormat="1" ht="13.5">
      <c r="A467" s="173"/>
      <c r="B467" s="51"/>
      <c r="AA467" s="173"/>
      <c r="AB467" s="173"/>
      <c r="AC467" s="173"/>
      <c r="AD467" s="175"/>
      <c r="AE467" s="175"/>
      <c r="AF467" s="175"/>
      <c r="AG467" s="175"/>
      <c r="AH467" s="175"/>
      <c r="AI467" s="175"/>
      <c r="AJ467" s="175"/>
      <c r="AK467" s="175"/>
      <c r="AL467" s="175"/>
      <c r="AM467" s="175"/>
      <c r="AN467" s="175"/>
      <c r="AO467" s="175"/>
      <c r="AP467" s="175"/>
      <c r="AQ467" s="175"/>
      <c r="AR467" s="175"/>
      <c r="AS467" s="175"/>
      <c r="AT467" s="175"/>
      <c r="AU467" s="175"/>
      <c r="AV467" s="175"/>
      <c r="AW467" s="175"/>
      <c r="AX467" s="175"/>
      <c r="AY467" s="175"/>
      <c r="AZ467" s="175"/>
      <c r="BA467" s="175"/>
      <c r="BB467" s="175"/>
      <c r="BC467" s="175"/>
      <c r="BD467" s="175"/>
      <c r="BE467" s="175"/>
      <c r="BF467" s="175"/>
      <c r="BG467" s="175"/>
      <c r="BH467" s="175"/>
      <c r="BI467" s="175"/>
      <c r="BJ467" s="175"/>
      <c r="BK467" s="175"/>
      <c r="BL467" s="175"/>
      <c r="BM467" s="175"/>
      <c r="BN467" s="175"/>
      <c r="BO467" s="175"/>
      <c r="BP467" s="175"/>
      <c r="BQ467" s="175"/>
      <c r="BR467" s="175"/>
      <c r="BS467" s="175"/>
      <c r="BT467" s="175"/>
      <c r="BU467" s="175"/>
      <c r="BV467" s="175"/>
      <c r="BX467" s="53"/>
      <c r="BY467" s="53"/>
      <c r="BZ467" s="53"/>
      <c r="CI467" s="93">
        <v>16</v>
      </c>
      <c r="CJ467" s="93" t="s">
        <v>471</v>
      </c>
      <c r="CK467" s="93" t="s">
        <v>201</v>
      </c>
      <c r="CL467" s="93" t="s">
        <v>475</v>
      </c>
      <c r="CM467" s="93">
        <v>546</v>
      </c>
    </row>
    <row r="468" spans="1:91" s="49" customFormat="1" ht="13.5">
      <c r="A468" s="173"/>
      <c r="B468" s="51"/>
      <c r="AA468" s="173"/>
      <c r="AB468" s="173"/>
      <c r="AC468" s="173"/>
      <c r="AD468" s="175"/>
      <c r="AE468" s="175"/>
      <c r="AF468" s="175"/>
      <c r="AG468" s="175"/>
      <c r="AH468" s="175"/>
      <c r="AI468" s="175"/>
      <c r="AJ468" s="175"/>
      <c r="AK468" s="175"/>
      <c r="AL468" s="175"/>
      <c r="AM468" s="175"/>
      <c r="AN468" s="175"/>
      <c r="AO468" s="175"/>
      <c r="AP468" s="175"/>
      <c r="AQ468" s="175"/>
      <c r="AR468" s="175"/>
      <c r="AS468" s="175"/>
      <c r="AT468" s="175"/>
      <c r="AU468" s="175"/>
      <c r="AV468" s="175"/>
      <c r="AW468" s="175"/>
      <c r="AX468" s="175"/>
      <c r="AY468" s="175"/>
      <c r="AZ468" s="175"/>
      <c r="BA468" s="175"/>
      <c r="BB468" s="175"/>
      <c r="BC468" s="175"/>
      <c r="BD468" s="175"/>
      <c r="BE468" s="175"/>
      <c r="BF468" s="175"/>
      <c r="BG468" s="175"/>
      <c r="BH468" s="175"/>
      <c r="BI468" s="175"/>
      <c r="BJ468" s="175"/>
      <c r="BK468" s="175"/>
      <c r="BL468" s="175"/>
      <c r="BM468" s="175"/>
      <c r="BN468" s="175"/>
      <c r="BO468" s="175"/>
      <c r="BP468" s="175"/>
      <c r="BQ468" s="175"/>
      <c r="BR468" s="175"/>
      <c r="BS468" s="175"/>
      <c r="BT468" s="175"/>
      <c r="BU468" s="175"/>
      <c r="BV468" s="175"/>
      <c r="BX468" s="53"/>
      <c r="BY468" s="53"/>
      <c r="BZ468" s="53"/>
      <c r="CI468" s="93">
        <v>16</v>
      </c>
      <c r="CJ468" s="93" t="s">
        <v>471</v>
      </c>
      <c r="CK468" s="93" t="s">
        <v>201</v>
      </c>
      <c r="CL468" s="93" t="s">
        <v>476</v>
      </c>
      <c r="CM468" s="93">
        <v>547</v>
      </c>
    </row>
    <row r="469" spans="1:91" s="49" customFormat="1" ht="13.5">
      <c r="A469" s="173"/>
      <c r="B469" s="51"/>
      <c r="AA469" s="173"/>
      <c r="AB469" s="173"/>
      <c r="AC469" s="173"/>
      <c r="AD469" s="175"/>
      <c r="AE469" s="175"/>
      <c r="AF469" s="175"/>
      <c r="AG469" s="175"/>
      <c r="AH469" s="175"/>
      <c r="AI469" s="175"/>
      <c r="AJ469" s="175"/>
      <c r="AK469" s="175"/>
      <c r="AL469" s="175"/>
      <c r="AM469" s="175"/>
      <c r="AN469" s="175"/>
      <c r="AO469" s="175"/>
      <c r="AP469" s="175"/>
      <c r="AQ469" s="175"/>
      <c r="AR469" s="175"/>
      <c r="AS469" s="175"/>
      <c r="AT469" s="175"/>
      <c r="AU469" s="175"/>
      <c r="AV469" s="175"/>
      <c r="AW469" s="175"/>
      <c r="AX469" s="175"/>
      <c r="AY469" s="175"/>
      <c r="AZ469" s="175"/>
      <c r="BA469" s="175"/>
      <c r="BB469" s="175"/>
      <c r="BC469" s="175"/>
      <c r="BD469" s="175"/>
      <c r="BE469" s="175"/>
      <c r="BF469" s="175"/>
      <c r="BG469" s="175"/>
      <c r="BH469" s="175"/>
      <c r="BI469" s="175"/>
      <c r="BJ469" s="175"/>
      <c r="BK469" s="175"/>
      <c r="BL469" s="175"/>
      <c r="BM469" s="175"/>
      <c r="BN469" s="175"/>
      <c r="BO469" s="175"/>
      <c r="BP469" s="175"/>
      <c r="BQ469" s="175"/>
      <c r="BR469" s="175"/>
      <c r="BS469" s="175"/>
      <c r="BT469" s="175"/>
      <c r="BU469" s="175"/>
      <c r="BV469" s="175"/>
      <c r="BX469" s="53"/>
      <c r="BY469" s="53"/>
      <c r="BZ469" s="53"/>
      <c r="CI469" s="93">
        <v>16</v>
      </c>
      <c r="CJ469" s="93" t="s">
        <v>471</v>
      </c>
      <c r="CK469" s="93" t="s">
        <v>201</v>
      </c>
      <c r="CL469" s="93" t="s">
        <v>477</v>
      </c>
      <c r="CM469" s="93">
        <v>548</v>
      </c>
    </row>
    <row r="470" spans="1:91" s="49" customFormat="1" ht="13.5">
      <c r="A470" s="173"/>
      <c r="B470" s="51"/>
      <c r="AA470" s="173"/>
      <c r="AB470" s="173"/>
      <c r="AC470" s="173"/>
      <c r="AD470" s="175"/>
      <c r="AE470" s="175"/>
      <c r="AF470" s="175"/>
      <c r="AG470" s="175"/>
      <c r="AH470" s="175"/>
      <c r="AI470" s="175"/>
      <c r="AJ470" s="175"/>
      <c r="AK470" s="175"/>
      <c r="AL470" s="175"/>
      <c r="AM470" s="175"/>
      <c r="AN470" s="175"/>
      <c r="AO470" s="175"/>
      <c r="AP470" s="175"/>
      <c r="AQ470" s="175"/>
      <c r="AR470" s="175"/>
      <c r="AS470" s="175"/>
      <c r="AT470" s="175"/>
      <c r="AU470" s="175"/>
      <c r="AV470" s="175"/>
      <c r="AW470" s="175"/>
      <c r="AX470" s="175"/>
      <c r="AY470" s="175"/>
      <c r="AZ470" s="175"/>
      <c r="BA470" s="175"/>
      <c r="BB470" s="175"/>
      <c r="BC470" s="175"/>
      <c r="BD470" s="175"/>
      <c r="BE470" s="175"/>
      <c r="BF470" s="175"/>
      <c r="BG470" s="175"/>
      <c r="BH470" s="175"/>
      <c r="BI470" s="175"/>
      <c r="BJ470" s="175"/>
      <c r="BK470" s="175"/>
      <c r="BL470" s="175"/>
      <c r="BM470" s="175"/>
      <c r="BN470" s="175"/>
      <c r="BO470" s="175"/>
      <c r="BP470" s="175"/>
      <c r="BQ470" s="175"/>
      <c r="BR470" s="175"/>
      <c r="BS470" s="175"/>
      <c r="BT470" s="175"/>
      <c r="BU470" s="175"/>
      <c r="BV470" s="175"/>
      <c r="BX470" s="53"/>
      <c r="BY470" s="53"/>
      <c r="BZ470" s="53"/>
      <c r="CI470" s="93">
        <v>16</v>
      </c>
      <c r="CJ470" s="93" t="s">
        <v>471</v>
      </c>
      <c r="CK470" s="93" t="s">
        <v>201</v>
      </c>
      <c r="CL470" s="93" t="s">
        <v>478</v>
      </c>
      <c r="CM470" s="93">
        <v>549</v>
      </c>
    </row>
    <row r="471" spans="1:91" s="49" customFormat="1" ht="13.5">
      <c r="A471" s="173"/>
      <c r="B471" s="51"/>
      <c r="AA471" s="173"/>
      <c r="AB471" s="173"/>
      <c r="AC471" s="173"/>
      <c r="AD471" s="175"/>
      <c r="AE471" s="175"/>
      <c r="AF471" s="175"/>
      <c r="AG471" s="175"/>
      <c r="AH471" s="175"/>
      <c r="AI471" s="175"/>
      <c r="AJ471" s="175"/>
      <c r="AK471" s="175"/>
      <c r="AL471" s="175"/>
      <c r="AM471" s="175"/>
      <c r="AN471" s="175"/>
      <c r="AO471" s="175"/>
      <c r="AP471" s="175"/>
      <c r="AQ471" s="175"/>
      <c r="AR471" s="175"/>
      <c r="AS471" s="175"/>
      <c r="AT471" s="175"/>
      <c r="AU471" s="175"/>
      <c r="AV471" s="175"/>
      <c r="AW471" s="175"/>
      <c r="AX471" s="175"/>
      <c r="AY471" s="175"/>
      <c r="AZ471" s="175"/>
      <c r="BA471" s="175"/>
      <c r="BB471" s="175"/>
      <c r="BC471" s="175"/>
      <c r="BD471" s="175"/>
      <c r="BE471" s="175"/>
      <c r="BF471" s="175"/>
      <c r="BG471" s="175"/>
      <c r="BH471" s="175"/>
      <c r="BI471" s="175"/>
      <c r="BJ471" s="175"/>
      <c r="BK471" s="175"/>
      <c r="BL471" s="175"/>
      <c r="BM471" s="175"/>
      <c r="BN471" s="175"/>
      <c r="BO471" s="175"/>
      <c r="BP471" s="175"/>
      <c r="BQ471" s="175"/>
      <c r="BR471" s="175"/>
      <c r="BS471" s="175"/>
      <c r="BT471" s="175"/>
      <c r="BU471" s="175"/>
      <c r="BV471" s="175"/>
      <c r="BX471" s="53"/>
      <c r="BY471" s="53"/>
      <c r="BZ471" s="53"/>
      <c r="CI471" s="93">
        <v>16</v>
      </c>
      <c r="CJ471" s="93" t="s">
        <v>471</v>
      </c>
      <c r="CK471" s="93" t="s">
        <v>201</v>
      </c>
      <c r="CL471" s="93" t="s">
        <v>479</v>
      </c>
      <c r="CM471" s="93">
        <v>550</v>
      </c>
    </row>
    <row r="472" spans="1:91" s="49" customFormat="1" ht="13.5">
      <c r="A472" s="173"/>
      <c r="B472" s="51"/>
      <c r="AA472" s="173"/>
      <c r="AB472" s="173"/>
      <c r="AC472" s="173"/>
      <c r="AD472" s="175"/>
      <c r="AE472" s="175"/>
      <c r="AF472" s="175"/>
      <c r="AG472" s="175"/>
      <c r="AH472" s="175"/>
      <c r="AI472" s="175"/>
      <c r="AJ472" s="175"/>
      <c r="AK472" s="175"/>
      <c r="AL472" s="175"/>
      <c r="AM472" s="175"/>
      <c r="AN472" s="175"/>
      <c r="AO472" s="175"/>
      <c r="AP472" s="175"/>
      <c r="AQ472" s="175"/>
      <c r="AR472" s="175"/>
      <c r="AS472" s="175"/>
      <c r="AT472" s="175"/>
      <c r="AU472" s="175"/>
      <c r="AV472" s="175"/>
      <c r="AW472" s="175"/>
      <c r="AX472" s="175"/>
      <c r="AY472" s="175"/>
      <c r="AZ472" s="175"/>
      <c r="BA472" s="175"/>
      <c r="BB472" s="175"/>
      <c r="BC472" s="175"/>
      <c r="BD472" s="175"/>
      <c r="BE472" s="175"/>
      <c r="BF472" s="175"/>
      <c r="BG472" s="175"/>
      <c r="BH472" s="175"/>
      <c r="BI472" s="175"/>
      <c r="BJ472" s="175"/>
      <c r="BK472" s="175"/>
      <c r="BL472" s="175"/>
      <c r="BM472" s="175"/>
      <c r="BN472" s="175"/>
      <c r="BO472" s="175"/>
      <c r="BP472" s="175"/>
      <c r="BQ472" s="175"/>
      <c r="BR472" s="175"/>
      <c r="BS472" s="175"/>
      <c r="BT472" s="175"/>
      <c r="BU472" s="175"/>
      <c r="BV472" s="175"/>
      <c r="BX472" s="53"/>
      <c r="BY472" s="53"/>
      <c r="BZ472" s="53"/>
      <c r="CI472" s="93">
        <v>16</v>
      </c>
      <c r="CJ472" s="93" t="s">
        <v>471</v>
      </c>
      <c r="CK472" s="93" t="s">
        <v>201</v>
      </c>
      <c r="CL472" s="93" t="s">
        <v>480</v>
      </c>
      <c r="CM472" s="93">
        <v>551</v>
      </c>
    </row>
    <row r="473" spans="1:91" s="49" customFormat="1" ht="13.5">
      <c r="A473" s="173"/>
      <c r="B473" s="51"/>
      <c r="AA473" s="173"/>
      <c r="AB473" s="173"/>
      <c r="AC473" s="173"/>
      <c r="AD473" s="175"/>
      <c r="AE473" s="175"/>
      <c r="AF473" s="175"/>
      <c r="AG473" s="175"/>
      <c r="AH473" s="175"/>
      <c r="AI473" s="175"/>
      <c r="AJ473" s="175"/>
      <c r="AK473" s="175"/>
      <c r="AL473" s="175"/>
      <c r="AM473" s="175"/>
      <c r="AN473" s="175"/>
      <c r="AO473" s="175"/>
      <c r="AP473" s="175"/>
      <c r="AQ473" s="175"/>
      <c r="AR473" s="175"/>
      <c r="AS473" s="175"/>
      <c r="AT473" s="175"/>
      <c r="AU473" s="175"/>
      <c r="AV473" s="175"/>
      <c r="AW473" s="175"/>
      <c r="AX473" s="175"/>
      <c r="AY473" s="175"/>
      <c r="AZ473" s="175"/>
      <c r="BA473" s="175"/>
      <c r="BB473" s="175"/>
      <c r="BC473" s="175"/>
      <c r="BD473" s="175"/>
      <c r="BE473" s="175"/>
      <c r="BF473" s="175"/>
      <c r="BG473" s="175"/>
      <c r="BH473" s="175"/>
      <c r="BI473" s="175"/>
      <c r="BJ473" s="175"/>
      <c r="BK473" s="175"/>
      <c r="BL473" s="175"/>
      <c r="BM473" s="175"/>
      <c r="BN473" s="175"/>
      <c r="BO473" s="175"/>
      <c r="BP473" s="175"/>
      <c r="BQ473" s="175"/>
      <c r="BR473" s="175"/>
      <c r="BS473" s="175"/>
      <c r="BT473" s="175"/>
      <c r="BU473" s="175"/>
      <c r="BV473" s="175"/>
      <c r="BX473" s="53"/>
      <c r="BY473" s="53"/>
      <c r="BZ473" s="53"/>
      <c r="CI473" s="93">
        <v>16</v>
      </c>
      <c r="CJ473" s="93" t="s">
        <v>471</v>
      </c>
      <c r="CK473" s="93" t="s">
        <v>201</v>
      </c>
      <c r="CL473" s="93" t="s">
        <v>481</v>
      </c>
      <c r="CM473" s="93">
        <v>552</v>
      </c>
    </row>
    <row r="474" spans="1:91" s="49" customFormat="1" ht="13.5">
      <c r="A474" s="173"/>
      <c r="B474" s="51"/>
      <c r="AA474" s="173"/>
      <c r="AB474" s="173"/>
      <c r="AC474" s="173"/>
      <c r="AD474" s="175"/>
      <c r="AE474" s="175"/>
      <c r="AF474" s="175"/>
      <c r="AG474" s="175"/>
      <c r="AH474" s="175"/>
      <c r="AI474" s="175"/>
      <c r="AJ474" s="175"/>
      <c r="AK474" s="175"/>
      <c r="AL474" s="175"/>
      <c r="AM474" s="175"/>
      <c r="AN474" s="175"/>
      <c r="AO474" s="175"/>
      <c r="AP474" s="175"/>
      <c r="AQ474" s="175"/>
      <c r="AR474" s="175"/>
      <c r="AS474" s="175"/>
      <c r="AT474" s="175"/>
      <c r="AU474" s="175"/>
      <c r="AV474" s="175"/>
      <c r="AW474" s="175"/>
      <c r="AX474" s="175"/>
      <c r="AY474" s="175"/>
      <c r="AZ474" s="175"/>
      <c r="BA474" s="175"/>
      <c r="BB474" s="175"/>
      <c r="BC474" s="175"/>
      <c r="BD474" s="175"/>
      <c r="BE474" s="175"/>
      <c r="BF474" s="175"/>
      <c r="BG474" s="175"/>
      <c r="BH474" s="175"/>
      <c r="BI474" s="175"/>
      <c r="BJ474" s="175"/>
      <c r="BK474" s="175"/>
      <c r="BL474" s="175"/>
      <c r="BM474" s="175"/>
      <c r="BN474" s="175"/>
      <c r="BO474" s="175"/>
      <c r="BP474" s="175"/>
      <c r="BQ474" s="175"/>
      <c r="BR474" s="175"/>
      <c r="BS474" s="175"/>
      <c r="BT474" s="175"/>
      <c r="BU474" s="175"/>
      <c r="BV474" s="175"/>
      <c r="BX474" s="53"/>
      <c r="BY474" s="53"/>
      <c r="BZ474" s="53"/>
      <c r="CI474" s="93">
        <v>16</v>
      </c>
      <c r="CJ474" s="93" t="s">
        <v>471</v>
      </c>
      <c r="CK474" s="93" t="s">
        <v>201</v>
      </c>
      <c r="CL474" s="93" t="s">
        <v>482</v>
      </c>
      <c r="CM474" s="93">
        <v>553</v>
      </c>
    </row>
    <row r="475" spans="1:91" s="49" customFormat="1" ht="13.5">
      <c r="A475" s="173"/>
      <c r="B475" s="51"/>
      <c r="AA475" s="173"/>
      <c r="AB475" s="173"/>
      <c r="AC475" s="173"/>
      <c r="AD475" s="175"/>
      <c r="AE475" s="175"/>
      <c r="AF475" s="175"/>
      <c r="AG475" s="175"/>
      <c r="AH475" s="175"/>
      <c r="AI475" s="175"/>
      <c r="AJ475" s="175"/>
      <c r="AK475" s="175"/>
      <c r="AL475" s="175"/>
      <c r="AM475" s="175"/>
      <c r="AN475" s="175"/>
      <c r="AO475" s="175"/>
      <c r="AP475" s="175"/>
      <c r="AQ475" s="175"/>
      <c r="AR475" s="175"/>
      <c r="AS475" s="175"/>
      <c r="AT475" s="175"/>
      <c r="AU475" s="175"/>
      <c r="AV475" s="175"/>
      <c r="AW475" s="175"/>
      <c r="AX475" s="175"/>
      <c r="AY475" s="175"/>
      <c r="AZ475" s="175"/>
      <c r="BA475" s="175"/>
      <c r="BB475" s="175"/>
      <c r="BC475" s="175"/>
      <c r="BD475" s="175"/>
      <c r="BE475" s="175"/>
      <c r="BF475" s="175"/>
      <c r="BG475" s="175"/>
      <c r="BH475" s="175"/>
      <c r="BI475" s="175"/>
      <c r="BJ475" s="175"/>
      <c r="BK475" s="175"/>
      <c r="BL475" s="175"/>
      <c r="BM475" s="175"/>
      <c r="BN475" s="175"/>
      <c r="BO475" s="175"/>
      <c r="BP475" s="175"/>
      <c r="BQ475" s="175"/>
      <c r="BR475" s="175"/>
      <c r="BS475" s="175"/>
      <c r="BT475" s="175"/>
      <c r="BU475" s="175"/>
      <c r="BV475" s="175"/>
      <c r="BX475" s="53"/>
      <c r="BY475" s="53"/>
      <c r="BZ475" s="53"/>
      <c r="CI475" s="93">
        <v>16</v>
      </c>
      <c r="CJ475" s="93" t="s">
        <v>471</v>
      </c>
      <c r="CK475" s="93" t="s">
        <v>201</v>
      </c>
      <c r="CL475" s="93" t="s">
        <v>483</v>
      </c>
      <c r="CM475" s="93">
        <v>554</v>
      </c>
    </row>
    <row r="476" spans="1:91" s="49" customFormat="1" ht="13.5">
      <c r="A476" s="173"/>
      <c r="B476" s="51"/>
      <c r="AA476" s="173"/>
      <c r="AB476" s="173"/>
      <c r="AC476" s="173"/>
      <c r="AD476" s="175"/>
      <c r="AE476" s="175"/>
      <c r="AF476" s="175"/>
      <c r="AG476" s="175"/>
      <c r="AH476" s="175"/>
      <c r="AI476" s="175"/>
      <c r="AJ476" s="175"/>
      <c r="AK476" s="175"/>
      <c r="AL476" s="175"/>
      <c r="AM476" s="175"/>
      <c r="AN476" s="175"/>
      <c r="AO476" s="175"/>
      <c r="AP476" s="175"/>
      <c r="AQ476" s="175"/>
      <c r="AR476" s="175"/>
      <c r="AS476" s="175"/>
      <c r="AT476" s="175"/>
      <c r="AU476" s="175"/>
      <c r="AV476" s="175"/>
      <c r="AW476" s="175"/>
      <c r="AX476" s="175"/>
      <c r="AY476" s="175"/>
      <c r="AZ476" s="175"/>
      <c r="BA476" s="175"/>
      <c r="BB476" s="175"/>
      <c r="BC476" s="175"/>
      <c r="BD476" s="175"/>
      <c r="BE476" s="175"/>
      <c r="BF476" s="175"/>
      <c r="BG476" s="175"/>
      <c r="BH476" s="175"/>
      <c r="BI476" s="175"/>
      <c r="BJ476" s="175"/>
      <c r="BK476" s="175"/>
      <c r="BL476" s="175"/>
      <c r="BM476" s="175"/>
      <c r="BN476" s="175"/>
      <c r="BO476" s="175"/>
      <c r="BP476" s="175"/>
      <c r="BQ476" s="175"/>
      <c r="BR476" s="175"/>
      <c r="BS476" s="175"/>
      <c r="BT476" s="175"/>
      <c r="BU476" s="175"/>
      <c r="BV476" s="175"/>
      <c r="BX476" s="53"/>
      <c r="BY476" s="53"/>
      <c r="BZ476" s="53"/>
      <c r="CI476" s="93">
        <v>16</v>
      </c>
      <c r="CJ476" s="93" t="s">
        <v>471</v>
      </c>
      <c r="CK476" s="93" t="s">
        <v>201</v>
      </c>
      <c r="CL476" s="93" t="s">
        <v>484</v>
      </c>
      <c r="CM476" s="93">
        <v>555</v>
      </c>
    </row>
    <row r="477" spans="1:91" s="49" customFormat="1" ht="13.5">
      <c r="A477" s="173"/>
      <c r="B477" s="51"/>
      <c r="AA477" s="173"/>
      <c r="AB477" s="173"/>
      <c r="AC477" s="173"/>
      <c r="AD477" s="175"/>
      <c r="AE477" s="175"/>
      <c r="AF477" s="175"/>
      <c r="AG477" s="175"/>
      <c r="AH477" s="175"/>
      <c r="AI477" s="175"/>
      <c r="AJ477" s="175"/>
      <c r="AK477" s="175"/>
      <c r="AL477" s="175"/>
      <c r="AM477" s="175"/>
      <c r="AN477" s="175"/>
      <c r="AO477" s="175"/>
      <c r="AP477" s="175"/>
      <c r="AQ477" s="175"/>
      <c r="AR477" s="175"/>
      <c r="AS477" s="175"/>
      <c r="AT477" s="175"/>
      <c r="AU477" s="175"/>
      <c r="AV477" s="175"/>
      <c r="AW477" s="175"/>
      <c r="AX477" s="175"/>
      <c r="AY477" s="175"/>
      <c r="AZ477" s="175"/>
      <c r="BA477" s="175"/>
      <c r="BB477" s="175"/>
      <c r="BC477" s="175"/>
      <c r="BD477" s="175"/>
      <c r="BE477" s="175"/>
      <c r="BF477" s="175"/>
      <c r="BG477" s="175"/>
      <c r="BH477" s="175"/>
      <c r="BI477" s="175"/>
      <c r="BJ477" s="175"/>
      <c r="BK477" s="175"/>
      <c r="BL477" s="175"/>
      <c r="BM477" s="175"/>
      <c r="BN477" s="175"/>
      <c r="BO477" s="175"/>
      <c r="BP477" s="175"/>
      <c r="BQ477" s="175"/>
      <c r="BR477" s="175"/>
      <c r="BS477" s="175"/>
      <c r="BT477" s="175"/>
      <c r="BU477" s="175"/>
      <c r="BV477" s="175"/>
      <c r="BX477" s="53"/>
      <c r="BY477" s="53"/>
      <c r="BZ477" s="53"/>
      <c r="CI477" s="93">
        <v>16</v>
      </c>
      <c r="CJ477" s="93" t="s">
        <v>471</v>
      </c>
      <c r="CK477" s="93" t="s">
        <v>201</v>
      </c>
      <c r="CL477" s="93" t="s">
        <v>485</v>
      </c>
      <c r="CM477" s="93">
        <v>556</v>
      </c>
    </row>
    <row r="478" spans="1:91" s="49" customFormat="1" ht="13.5">
      <c r="A478" s="173"/>
      <c r="B478" s="51"/>
      <c r="AA478" s="173"/>
      <c r="AB478" s="173"/>
      <c r="AC478" s="173"/>
      <c r="AD478" s="175"/>
      <c r="AE478" s="175"/>
      <c r="AF478" s="175"/>
      <c r="AG478" s="175"/>
      <c r="AH478" s="175"/>
      <c r="AI478" s="175"/>
      <c r="AJ478" s="175"/>
      <c r="AK478" s="175"/>
      <c r="AL478" s="175"/>
      <c r="AM478" s="175"/>
      <c r="AN478" s="175"/>
      <c r="AO478" s="175"/>
      <c r="AP478" s="175"/>
      <c r="AQ478" s="175"/>
      <c r="AR478" s="175"/>
      <c r="AS478" s="175"/>
      <c r="AT478" s="175"/>
      <c r="AU478" s="175"/>
      <c r="AV478" s="175"/>
      <c r="AW478" s="175"/>
      <c r="AX478" s="175"/>
      <c r="AY478" s="175"/>
      <c r="AZ478" s="175"/>
      <c r="BA478" s="175"/>
      <c r="BB478" s="175"/>
      <c r="BC478" s="175"/>
      <c r="BD478" s="175"/>
      <c r="BE478" s="175"/>
      <c r="BF478" s="175"/>
      <c r="BG478" s="175"/>
      <c r="BH478" s="175"/>
      <c r="BI478" s="175"/>
      <c r="BJ478" s="175"/>
      <c r="BK478" s="175"/>
      <c r="BL478" s="175"/>
      <c r="BM478" s="175"/>
      <c r="BN478" s="175"/>
      <c r="BO478" s="175"/>
      <c r="BP478" s="175"/>
      <c r="BQ478" s="175"/>
      <c r="BR478" s="175"/>
      <c r="BS478" s="175"/>
      <c r="BT478" s="175"/>
      <c r="BU478" s="175"/>
      <c r="BV478" s="175"/>
      <c r="BX478" s="53"/>
      <c r="BY478" s="53"/>
      <c r="BZ478" s="53"/>
      <c r="CI478" s="93">
        <v>16</v>
      </c>
      <c r="CJ478" s="93" t="s">
        <v>471</v>
      </c>
      <c r="CK478" s="93" t="s">
        <v>201</v>
      </c>
      <c r="CL478" s="93" t="s">
        <v>486</v>
      </c>
      <c r="CM478" s="93">
        <v>557</v>
      </c>
    </row>
    <row r="479" spans="1:91" s="49" customFormat="1" ht="13.5">
      <c r="A479" s="173"/>
      <c r="B479" s="51"/>
      <c r="AA479" s="173"/>
      <c r="AB479" s="173"/>
      <c r="AC479" s="173"/>
      <c r="AD479" s="175"/>
      <c r="AE479" s="175"/>
      <c r="AF479" s="175"/>
      <c r="AG479" s="175"/>
      <c r="AH479" s="175"/>
      <c r="AI479" s="175"/>
      <c r="AJ479" s="175"/>
      <c r="AK479" s="175"/>
      <c r="AL479" s="175"/>
      <c r="AM479" s="175"/>
      <c r="AN479" s="175"/>
      <c r="AO479" s="175"/>
      <c r="AP479" s="175"/>
      <c r="AQ479" s="175"/>
      <c r="AR479" s="175"/>
      <c r="AS479" s="175"/>
      <c r="AT479" s="175"/>
      <c r="AU479" s="175"/>
      <c r="AV479" s="175"/>
      <c r="AW479" s="175"/>
      <c r="AX479" s="175"/>
      <c r="AY479" s="175"/>
      <c r="AZ479" s="175"/>
      <c r="BA479" s="175"/>
      <c r="BB479" s="175"/>
      <c r="BC479" s="175"/>
      <c r="BD479" s="175"/>
      <c r="BE479" s="175"/>
      <c r="BF479" s="175"/>
      <c r="BG479" s="175"/>
      <c r="BH479" s="175"/>
      <c r="BI479" s="175"/>
      <c r="BJ479" s="175"/>
      <c r="BK479" s="175"/>
      <c r="BL479" s="175"/>
      <c r="BM479" s="175"/>
      <c r="BN479" s="175"/>
      <c r="BO479" s="175"/>
      <c r="BP479" s="175"/>
      <c r="BQ479" s="175"/>
      <c r="BR479" s="175"/>
      <c r="BS479" s="175"/>
      <c r="BT479" s="175"/>
      <c r="BU479" s="175"/>
      <c r="BV479" s="175"/>
      <c r="BX479" s="53"/>
      <c r="BY479" s="53"/>
      <c r="BZ479" s="53"/>
      <c r="CI479" s="93">
        <v>16</v>
      </c>
      <c r="CJ479" s="93" t="s">
        <v>471</v>
      </c>
      <c r="CK479" s="93" t="s">
        <v>201</v>
      </c>
      <c r="CL479" s="93" t="s">
        <v>487</v>
      </c>
      <c r="CM479" s="93">
        <v>558</v>
      </c>
    </row>
    <row r="480" spans="1:91" s="49" customFormat="1" ht="13.5">
      <c r="A480" s="173"/>
      <c r="B480" s="51"/>
      <c r="AA480" s="173"/>
      <c r="AB480" s="173"/>
      <c r="AC480" s="173"/>
      <c r="AD480" s="175"/>
      <c r="AE480" s="175"/>
      <c r="AF480" s="175"/>
      <c r="AG480" s="175"/>
      <c r="AH480" s="175"/>
      <c r="AI480" s="175"/>
      <c r="AJ480" s="175"/>
      <c r="AK480" s="175"/>
      <c r="AL480" s="175"/>
      <c r="AM480" s="175"/>
      <c r="AN480" s="175"/>
      <c r="AO480" s="175"/>
      <c r="AP480" s="175"/>
      <c r="AQ480" s="175"/>
      <c r="AR480" s="175"/>
      <c r="AS480" s="175"/>
      <c r="AT480" s="175"/>
      <c r="AU480" s="175"/>
      <c r="AV480" s="175"/>
      <c r="AW480" s="175"/>
      <c r="AX480" s="175"/>
      <c r="AY480" s="175"/>
      <c r="AZ480" s="175"/>
      <c r="BA480" s="175"/>
      <c r="BB480" s="175"/>
      <c r="BC480" s="175"/>
      <c r="BD480" s="175"/>
      <c r="BE480" s="175"/>
      <c r="BF480" s="175"/>
      <c r="BG480" s="175"/>
      <c r="BH480" s="175"/>
      <c r="BI480" s="175"/>
      <c r="BJ480" s="175"/>
      <c r="BK480" s="175"/>
      <c r="BL480" s="175"/>
      <c r="BM480" s="175"/>
      <c r="BN480" s="175"/>
      <c r="BO480" s="175"/>
      <c r="BP480" s="175"/>
      <c r="BQ480" s="175"/>
      <c r="BR480" s="175"/>
      <c r="BS480" s="175"/>
      <c r="BT480" s="175"/>
      <c r="BU480" s="175"/>
      <c r="BV480" s="175"/>
      <c r="BX480" s="53"/>
      <c r="BY480" s="53"/>
      <c r="BZ480" s="53"/>
      <c r="CI480" s="93">
        <v>16</v>
      </c>
      <c r="CJ480" s="93" t="s">
        <v>471</v>
      </c>
      <c r="CK480" s="93" t="s">
        <v>201</v>
      </c>
      <c r="CL480" s="93" t="s">
        <v>488</v>
      </c>
      <c r="CM480" s="93">
        <v>559</v>
      </c>
    </row>
    <row r="481" spans="1:91" s="49" customFormat="1" ht="13.5">
      <c r="A481" s="173"/>
      <c r="B481" s="51"/>
      <c r="AA481" s="173"/>
      <c r="AB481" s="173"/>
      <c r="AC481" s="173"/>
      <c r="AD481" s="175"/>
      <c r="AE481" s="175"/>
      <c r="AF481" s="175"/>
      <c r="AG481" s="175"/>
      <c r="AH481" s="175"/>
      <c r="AI481" s="175"/>
      <c r="AJ481" s="175"/>
      <c r="AK481" s="175"/>
      <c r="AL481" s="175"/>
      <c r="AM481" s="175"/>
      <c r="AN481" s="175"/>
      <c r="AO481" s="175"/>
      <c r="AP481" s="175"/>
      <c r="AQ481" s="175"/>
      <c r="AR481" s="175"/>
      <c r="AS481" s="175"/>
      <c r="AT481" s="175"/>
      <c r="AU481" s="175"/>
      <c r="AV481" s="175"/>
      <c r="AW481" s="175"/>
      <c r="AX481" s="175"/>
      <c r="AY481" s="175"/>
      <c r="AZ481" s="175"/>
      <c r="BA481" s="175"/>
      <c r="BB481" s="175"/>
      <c r="BC481" s="175"/>
      <c r="BD481" s="175"/>
      <c r="BE481" s="175"/>
      <c r="BF481" s="175"/>
      <c r="BG481" s="175"/>
      <c r="BH481" s="175"/>
      <c r="BI481" s="175"/>
      <c r="BJ481" s="175"/>
      <c r="BK481" s="175"/>
      <c r="BL481" s="175"/>
      <c r="BM481" s="175"/>
      <c r="BN481" s="175"/>
      <c r="BO481" s="175"/>
      <c r="BP481" s="175"/>
      <c r="BQ481" s="175"/>
      <c r="BR481" s="175"/>
      <c r="BS481" s="175"/>
      <c r="BT481" s="175"/>
      <c r="BU481" s="175"/>
      <c r="BV481" s="175"/>
      <c r="BX481" s="53"/>
      <c r="BY481" s="53"/>
      <c r="BZ481" s="53"/>
      <c r="CI481" s="93">
        <v>16</v>
      </c>
      <c r="CJ481" s="93" t="s">
        <v>471</v>
      </c>
      <c r="CK481" s="93" t="s">
        <v>201</v>
      </c>
      <c r="CL481" s="93" t="s">
        <v>489</v>
      </c>
      <c r="CM481" s="93">
        <v>560</v>
      </c>
    </row>
    <row r="482" spans="1:91" s="49" customFormat="1" ht="13.5">
      <c r="A482" s="173"/>
      <c r="B482" s="51"/>
      <c r="AA482" s="173"/>
      <c r="AB482" s="173"/>
      <c r="AC482" s="173"/>
      <c r="AD482" s="175"/>
      <c r="AE482" s="175"/>
      <c r="AF482" s="175"/>
      <c r="AG482" s="175"/>
      <c r="AH482" s="175"/>
      <c r="AI482" s="175"/>
      <c r="AJ482" s="175"/>
      <c r="AK482" s="175"/>
      <c r="AL482" s="175"/>
      <c r="AM482" s="175"/>
      <c r="AN482" s="175"/>
      <c r="AO482" s="175"/>
      <c r="AP482" s="175"/>
      <c r="AQ482" s="175"/>
      <c r="AR482" s="175"/>
      <c r="AS482" s="175"/>
      <c r="AT482" s="175"/>
      <c r="AU482" s="175"/>
      <c r="AV482" s="175"/>
      <c r="AW482" s="175"/>
      <c r="AX482" s="175"/>
      <c r="AY482" s="175"/>
      <c r="AZ482" s="175"/>
      <c r="BA482" s="175"/>
      <c r="BB482" s="175"/>
      <c r="BC482" s="175"/>
      <c r="BD482" s="175"/>
      <c r="BE482" s="175"/>
      <c r="BF482" s="175"/>
      <c r="BG482" s="175"/>
      <c r="BH482" s="175"/>
      <c r="BI482" s="175"/>
      <c r="BJ482" s="175"/>
      <c r="BK482" s="175"/>
      <c r="BL482" s="175"/>
      <c r="BM482" s="175"/>
      <c r="BN482" s="175"/>
      <c r="BO482" s="175"/>
      <c r="BP482" s="175"/>
      <c r="BQ482" s="175"/>
      <c r="BR482" s="175"/>
      <c r="BS482" s="175"/>
      <c r="BT482" s="175"/>
      <c r="BU482" s="175"/>
      <c r="BV482" s="175"/>
      <c r="BX482" s="53"/>
      <c r="BY482" s="53"/>
      <c r="BZ482" s="53"/>
      <c r="CI482" s="93">
        <v>16</v>
      </c>
      <c r="CJ482" s="93" t="s">
        <v>471</v>
      </c>
      <c r="CK482" s="93" t="s">
        <v>201</v>
      </c>
      <c r="CL482" s="93" t="s">
        <v>490</v>
      </c>
      <c r="CM482" s="93">
        <v>561</v>
      </c>
    </row>
    <row r="483" spans="1:91" s="49" customFormat="1" ht="13.5">
      <c r="A483" s="173"/>
      <c r="B483" s="51"/>
      <c r="AA483" s="173"/>
      <c r="AB483" s="173"/>
      <c r="AC483" s="173"/>
      <c r="AD483" s="175"/>
      <c r="AE483" s="175"/>
      <c r="AF483" s="175"/>
      <c r="AG483" s="175"/>
      <c r="AH483" s="175"/>
      <c r="AI483" s="175"/>
      <c r="AJ483" s="175"/>
      <c r="AK483" s="175"/>
      <c r="AL483" s="175"/>
      <c r="AM483" s="175"/>
      <c r="AN483" s="175"/>
      <c r="AO483" s="175"/>
      <c r="AP483" s="175"/>
      <c r="AQ483" s="175"/>
      <c r="AR483" s="175"/>
      <c r="AS483" s="175"/>
      <c r="AT483" s="175"/>
      <c r="AU483" s="175"/>
      <c r="AV483" s="175"/>
      <c r="AW483" s="175"/>
      <c r="AX483" s="175"/>
      <c r="AY483" s="175"/>
      <c r="AZ483" s="175"/>
      <c r="BA483" s="175"/>
      <c r="BB483" s="175"/>
      <c r="BC483" s="175"/>
      <c r="BD483" s="175"/>
      <c r="BE483" s="175"/>
      <c r="BF483" s="175"/>
      <c r="BG483" s="175"/>
      <c r="BH483" s="175"/>
      <c r="BI483" s="175"/>
      <c r="BJ483" s="175"/>
      <c r="BK483" s="175"/>
      <c r="BL483" s="175"/>
      <c r="BM483" s="175"/>
      <c r="BN483" s="175"/>
      <c r="BO483" s="175"/>
      <c r="BP483" s="175"/>
      <c r="BQ483" s="175"/>
      <c r="BR483" s="175"/>
      <c r="BS483" s="175"/>
      <c r="BT483" s="175"/>
      <c r="BU483" s="175"/>
      <c r="BV483" s="175"/>
      <c r="BX483" s="53"/>
      <c r="BY483" s="53"/>
      <c r="BZ483" s="53"/>
      <c r="CI483" s="93">
        <v>16</v>
      </c>
      <c r="CJ483" s="93" t="s">
        <v>471</v>
      </c>
      <c r="CK483" s="93" t="s">
        <v>201</v>
      </c>
      <c r="CL483" s="93" t="s">
        <v>491</v>
      </c>
      <c r="CM483" s="93">
        <v>562</v>
      </c>
    </row>
    <row r="484" spans="1:91" s="49" customFormat="1" ht="13.5">
      <c r="A484" s="173"/>
      <c r="B484" s="51"/>
      <c r="AA484" s="173"/>
      <c r="AB484" s="173"/>
      <c r="AC484" s="173"/>
      <c r="AD484" s="175"/>
      <c r="AE484" s="175"/>
      <c r="AF484" s="175"/>
      <c r="AG484" s="175"/>
      <c r="AH484" s="175"/>
      <c r="AI484" s="175"/>
      <c r="AJ484" s="175"/>
      <c r="AK484" s="175"/>
      <c r="AL484" s="175"/>
      <c r="AM484" s="175"/>
      <c r="AN484" s="175"/>
      <c r="AO484" s="175"/>
      <c r="AP484" s="175"/>
      <c r="AQ484" s="175"/>
      <c r="AR484" s="175"/>
      <c r="AS484" s="175"/>
      <c r="AT484" s="175"/>
      <c r="AU484" s="175"/>
      <c r="AV484" s="175"/>
      <c r="AW484" s="175"/>
      <c r="AX484" s="175"/>
      <c r="AY484" s="175"/>
      <c r="AZ484" s="175"/>
      <c r="BA484" s="175"/>
      <c r="BB484" s="175"/>
      <c r="BC484" s="175"/>
      <c r="BD484" s="175"/>
      <c r="BE484" s="175"/>
      <c r="BF484" s="175"/>
      <c r="BG484" s="175"/>
      <c r="BH484" s="175"/>
      <c r="BI484" s="175"/>
      <c r="BJ484" s="175"/>
      <c r="BK484" s="175"/>
      <c r="BL484" s="175"/>
      <c r="BM484" s="175"/>
      <c r="BN484" s="175"/>
      <c r="BO484" s="175"/>
      <c r="BP484" s="175"/>
      <c r="BQ484" s="175"/>
      <c r="BR484" s="175"/>
      <c r="BS484" s="175"/>
      <c r="BT484" s="175"/>
      <c r="BU484" s="175"/>
      <c r="BV484" s="175"/>
      <c r="BX484" s="53"/>
      <c r="BY484" s="53"/>
      <c r="BZ484" s="53"/>
      <c r="CI484" s="93">
        <v>16</v>
      </c>
      <c r="CJ484" s="93" t="s">
        <v>471</v>
      </c>
      <c r="CK484" s="93" t="s">
        <v>201</v>
      </c>
      <c r="CL484" s="93" t="s">
        <v>492</v>
      </c>
      <c r="CM484" s="93">
        <v>563</v>
      </c>
    </row>
    <row r="485" spans="1:91" s="49" customFormat="1" ht="13.5">
      <c r="A485" s="173"/>
      <c r="B485" s="51"/>
      <c r="AA485" s="173"/>
      <c r="AB485" s="173"/>
      <c r="AC485" s="173"/>
      <c r="AD485" s="175"/>
      <c r="AE485" s="175"/>
      <c r="AF485" s="175"/>
      <c r="AG485" s="175"/>
      <c r="AH485" s="175"/>
      <c r="AI485" s="175"/>
      <c r="AJ485" s="175"/>
      <c r="AK485" s="175"/>
      <c r="AL485" s="175"/>
      <c r="AM485" s="175"/>
      <c r="AN485" s="175"/>
      <c r="AO485" s="175"/>
      <c r="AP485" s="175"/>
      <c r="AQ485" s="175"/>
      <c r="AR485" s="175"/>
      <c r="AS485" s="175"/>
      <c r="AT485" s="175"/>
      <c r="AU485" s="175"/>
      <c r="AV485" s="175"/>
      <c r="AW485" s="175"/>
      <c r="AX485" s="175"/>
      <c r="AY485" s="175"/>
      <c r="AZ485" s="175"/>
      <c r="BA485" s="175"/>
      <c r="BB485" s="175"/>
      <c r="BC485" s="175"/>
      <c r="BD485" s="175"/>
      <c r="BE485" s="175"/>
      <c r="BF485" s="175"/>
      <c r="BG485" s="175"/>
      <c r="BH485" s="175"/>
      <c r="BI485" s="175"/>
      <c r="BJ485" s="175"/>
      <c r="BK485" s="175"/>
      <c r="BL485" s="175"/>
      <c r="BM485" s="175"/>
      <c r="BN485" s="175"/>
      <c r="BO485" s="175"/>
      <c r="BP485" s="175"/>
      <c r="BQ485" s="175"/>
      <c r="BR485" s="175"/>
      <c r="BS485" s="175"/>
      <c r="BT485" s="175"/>
      <c r="BU485" s="175"/>
      <c r="BV485" s="175"/>
      <c r="BX485" s="53"/>
      <c r="BY485" s="53"/>
      <c r="BZ485" s="53"/>
      <c r="CI485" s="93">
        <v>16</v>
      </c>
      <c r="CJ485" s="93" t="s">
        <v>471</v>
      </c>
      <c r="CK485" s="93" t="s">
        <v>201</v>
      </c>
      <c r="CL485" s="93" t="s">
        <v>493</v>
      </c>
      <c r="CM485" s="93">
        <v>564</v>
      </c>
    </row>
    <row r="486" spans="1:91" s="49" customFormat="1" ht="13.5">
      <c r="A486" s="173"/>
      <c r="B486" s="51"/>
      <c r="AA486" s="173"/>
      <c r="AB486" s="173"/>
      <c r="AC486" s="173"/>
      <c r="AD486" s="175"/>
      <c r="AE486" s="175"/>
      <c r="AF486" s="175"/>
      <c r="AG486" s="175"/>
      <c r="AH486" s="175"/>
      <c r="AI486" s="175"/>
      <c r="AJ486" s="175"/>
      <c r="AK486" s="175"/>
      <c r="AL486" s="175"/>
      <c r="AM486" s="175"/>
      <c r="AN486" s="175"/>
      <c r="AO486" s="175"/>
      <c r="AP486" s="175"/>
      <c r="AQ486" s="175"/>
      <c r="AR486" s="175"/>
      <c r="AS486" s="175"/>
      <c r="AT486" s="175"/>
      <c r="AU486" s="175"/>
      <c r="AV486" s="175"/>
      <c r="AW486" s="175"/>
      <c r="AX486" s="175"/>
      <c r="AY486" s="175"/>
      <c r="AZ486" s="175"/>
      <c r="BA486" s="175"/>
      <c r="BB486" s="175"/>
      <c r="BC486" s="175"/>
      <c r="BD486" s="175"/>
      <c r="BE486" s="175"/>
      <c r="BF486" s="175"/>
      <c r="BG486" s="175"/>
      <c r="BH486" s="175"/>
      <c r="BI486" s="175"/>
      <c r="BJ486" s="175"/>
      <c r="BK486" s="175"/>
      <c r="BL486" s="175"/>
      <c r="BM486" s="175"/>
      <c r="BN486" s="175"/>
      <c r="BO486" s="175"/>
      <c r="BP486" s="175"/>
      <c r="BQ486" s="175"/>
      <c r="BR486" s="175"/>
      <c r="BS486" s="175"/>
      <c r="BT486" s="175"/>
      <c r="BU486" s="175"/>
      <c r="BV486" s="175"/>
      <c r="BX486" s="53"/>
      <c r="BY486" s="53"/>
      <c r="BZ486" s="53"/>
      <c r="CI486" s="93">
        <v>16</v>
      </c>
      <c r="CJ486" s="93" t="s">
        <v>471</v>
      </c>
      <c r="CK486" s="93" t="s">
        <v>201</v>
      </c>
      <c r="CL486" s="93" t="s">
        <v>494</v>
      </c>
      <c r="CM486" s="93">
        <v>565</v>
      </c>
    </row>
    <row r="487" spans="1:91" s="49" customFormat="1" ht="13.5">
      <c r="A487" s="173"/>
      <c r="B487" s="51"/>
      <c r="AA487" s="173"/>
      <c r="AB487" s="173"/>
      <c r="AC487" s="173"/>
      <c r="AD487" s="175"/>
      <c r="AE487" s="175"/>
      <c r="AF487" s="175"/>
      <c r="AG487" s="175"/>
      <c r="AH487" s="175"/>
      <c r="AI487" s="175"/>
      <c r="AJ487" s="175"/>
      <c r="AK487" s="175"/>
      <c r="AL487" s="175"/>
      <c r="AM487" s="175"/>
      <c r="AN487" s="175"/>
      <c r="AO487" s="175"/>
      <c r="AP487" s="175"/>
      <c r="AQ487" s="175"/>
      <c r="AR487" s="175"/>
      <c r="AS487" s="175"/>
      <c r="AT487" s="175"/>
      <c r="AU487" s="175"/>
      <c r="AV487" s="175"/>
      <c r="AW487" s="175"/>
      <c r="AX487" s="175"/>
      <c r="AY487" s="175"/>
      <c r="AZ487" s="175"/>
      <c r="BA487" s="175"/>
      <c r="BB487" s="175"/>
      <c r="BC487" s="175"/>
      <c r="BD487" s="175"/>
      <c r="BE487" s="175"/>
      <c r="BF487" s="175"/>
      <c r="BG487" s="175"/>
      <c r="BH487" s="175"/>
      <c r="BI487" s="175"/>
      <c r="BJ487" s="175"/>
      <c r="BK487" s="175"/>
      <c r="BL487" s="175"/>
      <c r="BM487" s="175"/>
      <c r="BN487" s="175"/>
      <c r="BO487" s="175"/>
      <c r="BP487" s="175"/>
      <c r="BQ487" s="175"/>
      <c r="BR487" s="175"/>
      <c r="BS487" s="175"/>
      <c r="BT487" s="175"/>
      <c r="BU487" s="175"/>
      <c r="BV487" s="175"/>
      <c r="BX487" s="53"/>
      <c r="BY487" s="53"/>
      <c r="BZ487" s="53"/>
      <c r="CI487" s="93">
        <v>16</v>
      </c>
      <c r="CJ487" s="93" t="s">
        <v>471</v>
      </c>
      <c r="CK487" s="93" t="s">
        <v>201</v>
      </c>
      <c r="CL487" s="93" t="s">
        <v>495</v>
      </c>
      <c r="CM487" s="93">
        <v>566</v>
      </c>
    </row>
    <row r="488" spans="1:91" s="49" customFormat="1" ht="13.5">
      <c r="A488" s="173"/>
      <c r="B488" s="51"/>
      <c r="AA488" s="173"/>
      <c r="AB488" s="173"/>
      <c r="AC488" s="173"/>
      <c r="AD488" s="175"/>
      <c r="AE488" s="175"/>
      <c r="AF488" s="175"/>
      <c r="AG488" s="175"/>
      <c r="AH488" s="175"/>
      <c r="AI488" s="175"/>
      <c r="AJ488" s="175"/>
      <c r="AK488" s="175"/>
      <c r="AL488" s="175"/>
      <c r="AM488" s="175"/>
      <c r="AN488" s="175"/>
      <c r="AO488" s="175"/>
      <c r="AP488" s="175"/>
      <c r="AQ488" s="175"/>
      <c r="AR488" s="175"/>
      <c r="AS488" s="175"/>
      <c r="AT488" s="175"/>
      <c r="AU488" s="175"/>
      <c r="AV488" s="175"/>
      <c r="AW488" s="175"/>
      <c r="AX488" s="175"/>
      <c r="AY488" s="175"/>
      <c r="AZ488" s="175"/>
      <c r="BA488" s="175"/>
      <c r="BB488" s="175"/>
      <c r="BC488" s="175"/>
      <c r="BD488" s="175"/>
      <c r="BE488" s="175"/>
      <c r="BF488" s="175"/>
      <c r="BG488" s="175"/>
      <c r="BH488" s="175"/>
      <c r="BI488" s="175"/>
      <c r="BJ488" s="175"/>
      <c r="BK488" s="175"/>
      <c r="BL488" s="175"/>
      <c r="BM488" s="175"/>
      <c r="BN488" s="175"/>
      <c r="BO488" s="175"/>
      <c r="BP488" s="175"/>
      <c r="BQ488" s="175"/>
      <c r="BR488" s="175"/>
      <c r="BS488" s="175"/>
      <c r="BT488" s="175"/>
      <c r="BU488" s="175"/>
      <c r="BV488" s="175"/>
      <c r="BX488" s="53"/>
      <c r="BY488" s="53"/>
      <c r="BZ488" s="53"/>
      <c r="CI488" s="93">
        <v>16</v>
      </c>
      <c r="CJ488" s="93" t="s">
        <v>471</v>
      </c>
      <c r="CK488" s="93" t="s">
        <v>201</v>
      </c>
      <c r="CL488" s="93" t="s">
        <v>496</v>
      </c>
      <c r="CM488" s="93">
        <v>567</v>
      </c>
    </row>
    <row r="489" spans="1:91" s="49" customFormat="1" ht="13.5">
      <c r="A489" s="173"/>
      <c r="B489" s="51"/>
      <c r="AA489" s="173"/>
      <c r="AB489" s="173"/>
      <c r="AC489" s="173"/>
      <c r="AD489" s="175"/>
      <c r="AE489" s="175"/>
      <c r="AF489" s="175"/>
      <c r="AG489" s="175"/>
      <c r="AH489" s="175"/>
      <c r="AI489" s="175"/>
      <c r="AJ489" s="175"/>
      <c r="AK489" s="175"/>
      <c r="AL489" s="175"/>
      <c r="AM489" s="175"/>
      <c r="AN489" s="175"/>
      <c r="AO489" s="175"/>
      <c r="AP489" s="175"/>
      <c r="AQ489" s="175"/>
      <c r="AR489" s="175"/>
      <c r="AS489" s="175"/>
      <c r="AT489" s="175"/>
      <c r="AU489" s="175"/>
      <c r="AV489" s="175"/>
      <c r="AW489" s="175"/>
      <c r="AX489" s="175"/>
      <c r="AY489" s="175"/>
      <c r="AZ489" s="175"/>
      <c r="BA489" s="175"/>
      <c r="BB489" s="175"/>
      <c r="BC489" s="175"/>
      <c r="BD489" s="175"/>
      <c r="BE489" s="175"/>
      <c r="BF489" s="175"/>
      <c r="BG489" s="175"/>
      <c r="BH489" s="175"/>
      <c r="BI489" s="175"/>
      <c r="BJ489" s="175"/>
      <c r="BK489" s="175"/>
      <c r="BL489" s="175"/>
      <c r="BM489" s="175"/>
      <c r="BN489" s="175"/>
      <c r="BO489" s="175"/>
      <c r="BP489" s="175"/>
      <c r="BQ489" s="175"/>
      <c r="BR489" s="175"/>
      <c r="BS489" s="175"/>
      <c r="BT489" s="175"/>
      <c r="BU489" s="175"/>
      <c r="BV489" s="175"/>
      <c r="BX489" s="53"/>
      <c r="BY489" s="53"/>
      <c r="BZ489" s="53"/>
      <c r="CI489" s="93">
        <v>16</v>
      </c>
      <c r="CJ489" s="93" t="s">
        <v>471</v>
      </c>
      <c r="CK489" s="93" t="s">
        <v>201</v>
      </c>
      <c r="CL489" s="93" t="s">
        <v>1020</v>
      </c>
      <c r="CM489" s="93">
        <v>568</v>
      </c>
    </row>
    <row r="490" spans="1:91" s="49" customFormat="1" ht="13.5">
      <c r="A490" s="173"/>
      <c r="B490" s="51"/>
      <c r="AA490" s="173"/>
      <c r="AB490" s="173"/>
      <c r="AC490" s="173"/>
      <c r="AD490" s="175"/>
      <c r="AE490" s="175"/>
      <c r="AF490" s="175"/>
      <c r="AG490" s="175"/>
      <c r="AH490" s="175"/>
      <c r="AI490" s="175"/>
      <c r="AJ490" s="175"/>
      <c r="AK490" s="175"/>
      <c r="AL490" s="175"/>
      <c r="AM490" s="175"/>
      <c r="AN490" s="175"/>
      <c r="AO490" s="175"/>
      <c r="AP490" s="175"/>
      <c r="AQ490" s="175"/>
      <c r="AR490" s="175"/>
      <c r="AS490" s="175"/>
      <c r="AT490" s="175"/>
      <c r="AU490" s="175"/>
      <c r="AV490" s="175"/>
      <c r="AW490" s="175"/>
      <c r="AX490" s="175"/>
      <c r="AY490" s="175"/>
      <c r="AZ490" s="175"/>
      <c r="BA490" s="175"/>
      <c r="BB490" s="175"/>
      <c r="BC490" s="175"/>
      <c r="BD490" s="175"/>
      <c r="BE490" s="175"/>
      <c r="BF490" s="175"/>
      <c r="BG490" s="175"/>
      <c r="BH490" s="175"/>
      <c r="BI490" s="175"/>
      <c r="BJ490" s="175"/>
      <c r="BK490" s="175"/>
      <c r="BL490" s="175"/>
      <c r="BM490" s="175"/>
      <c r="BN490" s="175"/>
      <c r="BO490" s="175"/>
      <c r="BP490" s="175"/>
      <c r="BQ490" s="175"/>
      <c r="BR490" s="175"/>
      <c r="BS490" s="175"/>
      <c r="BT490" s="175"/>
      <c r="BU490" s="175"/>
      <c r="BV490" s="175"/>
      <c r="BX490" s="53"/>
      <c r="BY490" s="53"/>
      <c r="BZ490" s="53"/>
      <c r="CI490" s="93"/>
      <c r="CJ490" s="93"/>
      <c r="CK490" s="93"/>
      <c r="CL490" s="93"/>
      <c r="CM490" s="93"/>
    </row>
    <row r="491" spans="1:91" s="49" customFormat="1" ht="13.5">
      <c r="A491" s="173"/>
      <c r="B491" s="51"/>
      <c r="AA491" s="173"/>
      <c r="AB491" s="173"/>
      <c r="AC491" s="173"/>
      <c r="AD491" s="175"/>
      <c r="AE491" s="175"/>
      <c r="AF491" s="175"/>
      <c r="AG491" s="175"/>
      <c r="AH491" s="175"/>
      <c r="AI491" s="175"/>
      <c r="AJ491" s="175"/>
      <c r="AK491" s="175"/>
      <c r="AL491" s="175"/>
      <c r="AM491" s="175"/>
      <c r="AN491" s="175"/>
      <c r="AO491" s="175"/>
      <c r="AP491" s="175"/>
      <c r="AQ491" s="175"/>
      <c r="AR491" s="175"/>
      <c r="AS491" s="175"/>
      <c r="AT491" s="175"/>
      <c r="AU491" s="175"/>
      <c r="AV491" s="175"/>
      <c r="AW491" s="175"/>
      <c r="AX491" s="175"/>
      <c r="AY491" s="175"/>
      <c r="AZ491" s="175"/>
      <c r="BA491" s="175"/>
      <c r="BB491" s="175"/>
      <c r="BC491" s="175"/>
      <c r="BD491" s="175"/>
      <c r="BE491" s="175"/>
      <c r="BF491" s="175"/>
      <c r="BG491" s="175"/>
      <c r="BH491" s="175"/>
      <c r="BI491" s="175"/>
      <c r="BJ491" s="175"/>
      <c r="BK491" s="175"/>
      <c r="BL491" s="175"/>
      <c r="BM491" s="175"/>
      <c r="BN491" s="175"/>
      <c r="BO491" s="175"/>
      <c r="BP491" s="175"/>
      <c r="BQ491" s="175"/>
      <c r="BR491" s="175"/>
      <c r="BS491" s="175"/>
      <c r="BT491" s="175"/>
      <c r="BU491" s="175"/>
      <c r="BV491" s="175"/>
      <c r="BX491" s="53"/>
      <c r="BY491" s="53"/>
      <c r="BZ491" s="53"/>
      <c r="CI491" s="93">
        <v>17</v>
      </c>
      <c r="CJ491" s="93" t="s">
        <v>497</v>
      </c>
      <c r="CK491" s="93" t="s">
        <v>200</v>
      </c>
      <c r="CL491" s="93" t="s">
        <v>498</v>
      </c>
      <c r="CM491" s="93">
        <v>569</v>
      </c>
    </row>
    <row r="492" spans="1:91" s="49" customFormat="1" ht="13.5">
      <c r="A492" s="173"/>
      <c r="B492" s="51"/>
      <c r="AA492" s="173"/>
      <c r="AB492" s="173"/>
      <c r="AC492" s="173"/>
      <c r="AD492" s="175"/>
      <c r="AE492" s="175"/>
      <c r="AF492" s="175"/>
      <c r="AG492" s="175"/>
      <c r="AH492" s="175"/>
      <c r="AI492" s="175"/>
      <c r="AJ492" s="175"/>
      <c r="AK492" s="175"/>
      <c r="AL492" s="175"/>
      <c r="AM492" s="175"/>
      <c r="AN492" s="175"/>
      <c r="AO492" s="175"/>
      <c r="AP492" s="175"/>
      <c r="AQ492" s="175"/>
      <c r="AR492" s="175"/>
      <c r="AS492" s="175"/>
      <c r="AT492" s="175"/>
      <c r="AU492" s="175"/>
      <c r="AV492" s="175"/>
      <c r="AW492" s="175"/>
      <c r="AX492" s="175"/>
      <c r="AY492" s="175"/>
      <c r="AZ492" s="175"/>
      <c r="BA492" s="175"/>
      <c r="BB492" s="175"/>
      <c r="BC492" s="175"/>
      <c r="BD492" s="175"/>
      <c r="BE492" s="175"/>
      <c r="BF492" s="175"/>
      <c r="BG492" s="175"/>
      <c r="BH492" s="175"/>
      <c r="BI492" s="175"/>
      <c r="BJ492" s="175"/>
      <c r="BK492" s="175"/>
      <c r="BL492" s="175"/>
      <c r="BM492" s="175"/>
      <c r="BN492" s="175"/>
      <c r="BO492" s="175"/>
      <c r="BP492" s="175"/>
      <c r="BQ492" s="175"/>
      <c r="BR492" s="175"/>
      <c r="BS492" s="175"/>
      <c r="BT492" s="175"/>
      <c r="BU492" s="175"/>
      <c r="BV492" s="175"/>
      <c r="BX492" s="53"/>
      <c r="BY492" s="53"/>
      <c r="BZ492" s="53"/>
      <c r="CI492" s="93">
        <v>17</v>
      </c>
      <c r="CJ492" s="93" t="s">
        <v>497</v>
      </c>
      <c r="CK492" s="93" t="s">
        <v>200</v>
      </c>
      <c r="CL492" s="93" t="s">
        <v>499</v>
      </c>
      <c r="CM492" s="93">
        <v>570</v>
      </c>
    </row>
    <row r="493" spans="1:91" s="49" customFormat="1" ht="13.5">
      <c r="A493" s="173"/>
      <c r="B493" s="51"/>
      <c r="AA493" s="173"/>
      <c r="AB493" s="173"/>
      <c r="AC493" s="173"/>
      <c r="AD493" s="175"/>
      <c r="AE493" s="175"/>
      <c r="AF493" s="175"/>
      <c r="AG493" s="175"/>
      <c r="AH493" s="175"/>
      <c r="AI493" s="175"/>
      <c r="AJ493" s="175"/>
      <c r="AK493" s="175"/>
      <c r="AL493" s="175"/>
      <c r="AM493" s="175"/>
      <c r="AN493" s="175"/>
      <c r="AO493" s="175"/>
      <c r="AP493" s="175"/>
      <c r="AQ493" s="175"/>
      <c r="AR493" s="175"/>
      <c r="AS493" s="175"/>
      <c r="AT493" s="175"/>
      <c r="AU493" s="175"/>
      <c r="AV493" s="175"/>
      <c r="AW493" s="175"/>
      <c r="AX493" s="175"/>
      <c r="AY493" s="175"/>
      <c r="AZ493" s="175"/>
      <c r="BA493" s="175"/>
      <c r="BB493" s="175"/>
      <c r="BC493" s="175"/>
      <c r="BD493" s="175"/>
      <c r="BE493" s="175"/>
      <c r="BF493" s="175"/>
      <c r="BG493" s="175"/>
      <c r="BH493" s="175"/>
      <c r="BI493" s="175"/>
      <c r="BJ493" s="175"/>
      <c r="BK493" s="175"/>
      <c r="BL493" s="175"/>
      <c r="BM493" s="175"/>
      <c r="BN493" s="175"/>
      <c r="BO493" s="175"/>
      <c r="BP493" s="175"/>
      <c r="BQ493" s="175"/>
      <c r="BR493" s="175"/>
      <c r="BS493" s="175"/>
      <c r="BT493" s="175"/>
      <c r="BU493" s="175"/>
      <c r="BV493" s="175"/>
      <c r="BX493" s="53"/>
      <c r="BY493" s="53"/>
      <c r="BZ493" s="53"/>
      <c r="CI493" s="93">
        <v>17</v>
      </c>
      <c r="CJ493" s="93" t="s">
        <v>497</v>
      </c>
      <c r="CK493" s="93" t="s">
        <v>200</v>
      </c>
      <c r="CL493" s="93" t="s">
        <v>500</v>
      </c>
      <c r="CM493" s="93">
        <v>571</v>
      </c>
    </row>
    <row r="494" spans="1:91" s="49" customFormat="1" ht="13.5">
      <c r="A494" s="173"/>
      <c r="B494" s="51"/>
      <c r="AA494" s="173"/>
      <c r="AB494" s="173"/>
      <c r="AC494" s="173"/>
      <c r="AD494" s="175"/>
      <c r="AE494" s="175"/>
      <c r="AF494" s="175"/>
      <c r="AG494" s="175"/>
      <c r="AH494" s="175"/>
      <c r="AI494" s="175"/>
      <c r="AJ494" s="175"/>
      <c r="AK494" s="175"/>
      <c r="AL494" s="175"/>
      <c r="AM494" s="175"/>
      <c r="AN494" s="175"/>
      <c r="AO494" s="175"/>
      <c r="AP494" s="175"/>
      <c r="AQ494" s="175"/>
      <c r="AR494" s="175"/>
      <c r="AS494" s="175"/>
      <c r="AT494" s="175"/>
      <c r="AU494" s="175"/>
      <c r="AV494" s="175"/>
      <c r="AW494" s="175"/>
      <c r="AX494" s="175"/>
      <c r="AY494" s="175"/>
      <c r="AZ494" s="175"/>
      <c r="BA494" s="175"/>
      <c r="BB494" s="175"/>
      <c r="BC494" s="175"/>
      <c r="BD494" s="175"/>
      <c r="BE494" s="175"/>
      <c r="BF494" s="175"/>
      <c r="BG494" s="175"/>
      <c r="BH494" s="175"/>
      <c r="BI494" s="175"/>
      <c r="BJ494" s="175"/>
      <c r="BK494" s="175"/>
      <c r="BL494" s="175"/>
      <c r="BM494" s="175"/>
      <c r="BN494" s="175"/>
      <c r="BO494" s="175"/>
      <c r="BP494" s="175"/>
      <c r="BQ494" s="175"/>
      <c r="BR494" s="175"/>
      <c r="BS494" s="175"/>
      <c r="BT494" s="175"/>
      <c r="BU494" s="175"/>
      <c r="BV494" s="175"/>
      <c r="BX494" s="53"/>
      <c r="BY494" s="53"/>
      <c r="BZ494" s="53"/>
      <c r="CI494" s="93">
        <v>17</v>
      </c>
      <c r="CJ494" s="93" t="s">
        <v>497</v>
      </c>
      <c r="CK494" s="93" t="s">
        <v>200</v>
      </c>
      <c r="CL494" s="93" t="s">
        <v>501</v>
      </c>
      <c r="CM494" s="93">
        <v>572</v>
      </c>
    </row>
    <row r="495" spans="1:91" s="49" customFormat="1" ht="13.5">
      <c r="A495" s="173"/>
      <c r="B495" s="51"/>
      <c r="AA495" s="173"/>
      <c r="AB495" s="173"/>
      <c r="AC495" s="173"/>
      <c r="AD495" s="175"/>
      <c r="AE495" s="175"/>
      <c r="AF495" s="175"/>
      <c r="AG495" s="175"/>
      <c r="AH495" s="175"/>
      <c r="AI495" s="175"/>
      <c r="AJ495" s="175"/>
      <c r="AK495" s="175"/>
      <c r="AL495" s="175"/>
      <c r="AM495" s="175"/>
      <c r="AN495" s="175"/>
      <c r="AO495" s="175"/>
      <c r="AP495" s="175"/>
      <c r="AQ495" s="175"/>
      <c r="AR495" s="175"/>
      <c r="AS495" s="175"/>
      <c r="AT495" s="175"/>
      <c r="AU495" s="175"/>
      <c r="AV495" s="175"/>
      <c r="AW495" s="175"/>
      <c r="AX495" s="175"/>
      <c r="AY495" s="175"/>
      <c r="AZ495" s="175"/>
      <c r="BA495" s="175"/>
      <c r="BB495" s="175"/>
      <c r="BC495" s="175"/>
      <c r="BD495" s="175"/>
      <c r="BE495" s="175"/>
      <c r="BF495" s="175"/>
      <c r="BG495" s="175"/>
      <c r="BH495" s="175"/>
      <c r="BI495" s="175"/>
      <c r="BJ495" s="175"/>
      <c r="BK495" s="175"/>
      <c r="BL495" s="175"/>
      <c r="BM495" s="175"/>
      <c r="BN495" s="175"/>
      <c r="BO495" s="175"/>
      <c r="BP495" s="175"/>
      <c r="BQ495" s="175"/>
      <c r="BR495" s="175"/>
      <c r="BS495" s="175"/>
      <c r="BT495" s="175"/>
      <c r="BU495" s="175"/>
      <c r="BV495" s="175"/>
      <c r="BX495" s="53"/>
      <c r="BY495" s="53"/>
      <c r="BZ495" s="53"/>
      <c r="CI495" s="93">
        <v>17</v>
      </c>
      <c r="CJ495" s="93" t="s">
        <v>497</v>
      </c>
      <c r="CK495" s="93" t="s">
        <v>200</v>
      </c>
      <c r="CL495" s="93" t="s">
        <v>502</v>
      </c>
      <c r="CM495" s="93">
        <v>573</v>
      </c>
    </row>
    <row r="496" spans="1:91" s="49" customFormat="1" ht="13.5">
      <c r="A496" s="173"/>
      <c r="B496" s="51"/>
      <c r="AA496" s="173"/>
      <c r="AB496" s="173"/>
      <c r="AC496" s="173"/>
      <c r="AD496" s="175"/>
      <c r="AE496" s="175"/>
      <c r="AF496" s="175"/>
      <c r="AG496" s="175"/>
      <c r="AH496" s="175"/>
      <c r="AI496" s="175"/>
      <c r="AJ496" s="175"/>
      <c r="AK496" s="175"/>
      <c r="AL496" s="175"/>
      <c r="AM496" s="175"/>
      <c r="AN496" s="175"/>
      <c r="AO496" s="175"/>
      <c r="AP496" s="175"/>
      <c r="AQ496" s="175"/>
      <c r="AR496" s="175"/>
      <c r="AS496" s="175"/>
      <c r="AT496" s="175"/>
      <c r="AU496" s="175"/>
      <c r="AV496" s="175"/>
      <c r="AW496" s="175"/>
      <c r="AX496" s="175"/>
      <c r="AY496" s="175"/>
      <c r="AZ496" s="175"/>
      <c r="BA496" s="175"/>
      <c r="BB496" s="175"/>
      <c r="BC496" s="175"/>
      <c r="BD496" s="175"/>
      <c r="BE496" s="175"/>
      <c r="BF496" s="175"/>
      <c r="BG496" s="175"/>
      <c r="BH496" s="175"/>
      <c r="BI496" s="175"/>
      <c r="BJ496" s="175"/>
      <c r="BK496" s="175"/>
      <c r="BL496" s="175"/>
      <c r="BM496" s="175"/>
      <c r="BN496" s="175"/>
      <c r="BO496" s="175"/>
      <c r="BP496" s="175"/>
      <c r="BQ496" s="175"/>
      <c r="BR496" s="175"/>
      <c r="BS496" s="175"/>
      <c r="BT496" s="175"/>
      <c r="BU496" s="175"/>
      <c r="BV496" s="175"/>
      <c r="BX496" s="53"/>
      <c r="BY496" s="53"/>
      <c r="BZ496" s="53"/>
      <c r="CI496" s="93">
        <v>17</v>
      </c>
      <c r="CJ496" s="93" t="s">
        <v>497</v>
      </c>
      <c r="CK496" s="93" t="s">
        <v>200</v>
      </c>
      <c r="CL496" s="93" t="s">
        <v>503</v>
      </c>
      <c r="CM496" s="93">
        <v>574</v>
      </c>
    </row>
    <row r="497" spans="1:91" s="49" customFormat="1" ht="13.5">
      <c r="A497" s="173"/>
      <c r="B497" s="51"/>
      <c r="AA497" s="173"/>
      <c r="AB497" s="173"/>
      <c r="AC497" s="173"/>
      <c r="AD497" s="175"/>
      <c r="AE497" s="175"/>
      <c r="AF497" s="175"/>
      <c r="AG497" s="175"/>
      <c r="AH497" s="175"/>
      <c r="AI497" s="175"/>
      <c r="AJ497" s="175"/>
      <c r="AK497" s="175"/>
      <c r="AL497" s="175"/>
      <c r="AM497" s="175"/>
      <c r="AN497" s="175"/>
      <c r="AO497" s="175"/>
      <c r="AP497" s="175"/>
      <c r="AQ497" s="175"/>
      <c r="AR497" s="175"/>
      <c r="AS497" s="175"/>
      <c r="AT497" s="175"/>
      <c r="AU497" s="175"/>
      <c r="AV497" s="175"/>
      <c r="AW497" s="175"/>
      <c r="AX497" s="175"/>
      <c r="AY497" s="175"/>
      <c r="AZ497" s="175"/>
      <c r="BA497" s="175"/>
      <c r="BB497" s="175"/>
      <c r="BC497" s="175"/>
      <c r="BD497" s="175"/>
      <c r="BE497" s="175"/>
      <c r="BF497" s="175"/>
      <c r="BG497" s="175"/>
      <c r="BH497" s="175"/>
      <c r="BI497" s="175"/>
      <c r="BJ497" s="175"/>
      <c r="BK497" s="175"/>
      <c r="BL497" s="175"/>
      <c r="BM497" s="175"/>
      <c r="BN497" s="175"/>
      <c r="BO497" s="175"/>
      <c r="BP497" s="175"/>
      <c r="BQ497" s="175"/>
      <c r="BR497" s="175"/>
      <c r="BS497" s="175"/>
      <c r="BT497" s="175"/>
      <c r="BU497" s="175"/>
      <c r="BV497" s="175"/>
      <c r="BX497" s="53"/>
      <c r="BY497" s="53"/>
      <c r="BZ497" s="53"/>
      <c r="CI497" s="93">
        <v>17</v>
      </c>
      <c r="CJ497" s="93" t="s">
        <v>497</v>
      </c>
      <c r="CK497" s="93" t="s">
        <v>200</v>
      </c>
      <c r="CL497" s="93" t="s">
        <v>504</v>
      </c>
      <c r="CM497" s="93">
        <v>575</v>
      </c>
    </row>
    <row r="498" spans="1:91" s="49" customFormat="1" ht="13.5">
      <c r="A498" s="173"/>
      <c r="B498" s="51"/>
      <c r="AA498" s="173"/>
      <c r="AB498" s="173"/>
      <c r="AC498" s="173"/>
      <c r="AD498" s="175"/>
      <c r="AE498" s="175"/>
      <c r="AF498" s="175"/>
      <c r="AG498" s="175"/>
      <c r="AH498" s="175"/>
      <c r="AI498" s="175"/>
      <c r="AJ498" s="175"/>
      <c r="AK498" s="175"/>
      <c r="AL498" s="175"/>
      <c r="AM498" s="175"/>
      <c r="AN498" s="175"/>
      <c r="AO498" s="175"/>
      <c r="AP498" s="175"/>
      <c r="AQ498" s="175"/>
      <c r="AR498" s="175"/>
      <c r="AS498" s="175"/>
      <c r="AT498" s="175"/>
      <c r="AU498" s="175"/>
      <c r="AV498" s="175"/>
      <c r="AW498" s="175"/>
      <c r="AX498" s="175"/>
      <c r="AY498" s="175"/>
      <c r="AZ498" s="175"/>
      <c r="BA498" s="175"/>
      <c r="BB498" s="175"/>
      <c r="BC498" s="175"/>
      <c r="BD498" s="175"/>
      <c r="BE498" s="175"/>
      <c r="BF498" s="175"/>
      <c r="BG498" s="175"/>
      <c r="BH498" s="175"/>
      <c r="BI498" s="175"/>
      <c r="BJ498" s="175"/>
      <c r="BK498" s="175"/>
      <c r="BL498" s="175"/>
      <c r="BM498" s="175"/>
      <c r="BN498" s="175"/>
      <c r="BO498" s="175"/>
      <c r="BP498" s="175"/>
      <c r="BQ498" s="175"/>
      <c r="BR498" s="175"/>
      <c r="BS498" s="175"/>
      <c r="BT498" s="175"/>
      <c r="BU498" s="175"/>
      <c r="BV498" s="175"/>
      <c r="BX498" s="53"/>
      <c r="BY498" s="53"/>
      <c r="BZ498" s="53"/>
      <c r="CI498" s="93">
        <v>17</v>
      </c>
      <c r="CJ498" s="93" t="s">
        <v>497</v>
      </c>
      <c r="CK498" s="93" t="s">
        <v>200</v>
      </c>
      <c r="CL498" s="93" t="s">
        <v>505</v>
      </c>
      <c r="CM498" s="93">
        <v>576</v>
      </c>
    </row>
    <row r="499" spans="1:91" s="49" customFormat="1" ht="13.5">
      <c r="A499" s="173"/>
      <c r="B499" s="51"/>
      <c r="AA499" s="173"/>
      <c r="AB499" s="173"/>
      <c r="AC499" s="173"/>
      <c r="AD499" s="175"/>
      <c r="AE499" s="175"/>
      <c r="AF499" s="175"/>
      <c r="AG499" s="175"/>
      <c r="AH499" s="175"/>
      <c r="AI499" s="175"/>
      <c r="AJ499" s="175"/>
      <c r="AK499" s="175"/>
      <c r="AL499" s="175"/>
      <c r="AM499" s="175"/>
      <c r="AN499" s="175"/>
      <c r="AO499" s="175"/>
      <c r="AP499" s="175"/>
      <c r="AQ499" s="175"/>
      <c r="AR499" s="175"/>
      <c r="AS499" s="175"/>
      <c r="AT499" s="175"/>
      <c r="AU499" s="175"/>
      <c r="AV499" s="175"/>
      <c r="AW499" s="175"/>
      <c r="AX499" s="175"/>
      <c r="AY499" s="175"/>
      <c r="AZ499" s="175"/>
      <c r="BA499" s="175"/>
      <c r="BB499" s="175"/>
      <c r="BC499" s="175"/>
      <c r="BD499" s="175"/>
      <c r="BE499" s="175"/>
      <c r="BF499" s="175"/>
      <c r="BG499" s="175"/>
      <c r="BH499" s="175"/>
      <c r="BI499" s="175"/>
      <c r="BJ499" s="175"/>
      <c r="BK499" s="175"/>
      <c r="BL499" s="175"/>
      <c r="BM499" s="175"/>
      <c r="BN499" s="175"/>
      <c r="BO499" s="175"/>
      <c r="BP499" s="175"/>
      <c r="BQ499" s="175"/>
      <c r="BR499" s="175"/>
      <c r="BS499" s="175"/>
      <c r="BT499" s="175"/>
      <c r="BU499" s="175"/>
      <c r="BV499" s="175"/>
      <c r="BX499" s="53"/>
      <c r="BY499" s="53"/>
      <c r="BZ499" s="53"/>
      <c r="CI499" s="93">
        <v>17</v>
      </c>
      <c r="CJ499" s="93" t="s">
        <v>497</v>
      </c>
      <c r="CK499" s="93" t="s">
        <v>200</v>
      </c>
      <c r="CL499" s="93" t="s">
        <v>506</v>
      </c>
      <c r="CM499" s="93">
        <v>577</v>
      </c>
    </row>
    <row r="500" spans="1:91" s="49" customFormat="1" ht="13.5">
      <c r="A500" s="173"/>
      <c r="B500" s="51"/>
      <c r="AA500" s="173"/>
      <c r="AB500" s="173"/>
      <c r="AC500" s="173"/>
      <c r="AD500" s="175"/>
      <c r="AE500" s="175"/>
      <c r="AF500" s="175"/>
      <c r="AG500" s="175"/>
      <c r="AH500" s="175"/>
      <c r="AI500" s="175"/>
      <c r="AJ500" s="175"/>
      <c r="AK500" s="175"/>
      <c r="AL500" s="175"/>
      <c r="AM500" s="175"/>
      <c r="AN500" s="175"/>
      <c r="AO500" s="175"/>
      <c r="AP500" s="175"/>
      <c r="AQ500" s="175"/>
      <c r="AR500" s="175"/>
      <c r="AS500" s="175"/>
      <c r="AT500" s="175"/>
      <c r="AU500" s="175"/>
      <c r="AV500" s="175"/>
      <c r="AW500" s="175"/>
      <c r="AX500" s="175"/>
      <c r="AY500" s="175"/>
      <c r="AZ500" s="175"/>
      <c r="BA500" s="175"/>
      <c r="BB500" s="175"/>
      <c r="BC500" s="175"/>
      <c r="BD500" s="175"/>
      <c r="BE500" s="175"/>
      <c r="BF500" s="175"/>
      <c r="BG500" s="175"/>
      <c r="BH500" s="175"/>
      <c r="BI500" s="175"/>
      <c r="BJ500" s="175"/>
      <c r="BK500" s="175"/>
      <c r="BL500" s="175"/>
      <c r="BM500" s="175"/>
      <c r="BN500" s="175"/>
      <c r="BO500" s="175"/>
      <c r="BP500" s="175"/>
      <c r="BQ500" s="175"/>
      <c r="BR500" s="175"/>
      <c r="BS500" s="175"/>
      <c r="BT500" s="175"/>
      <c r="BU500" s="175"/>
      <c r="BV500" s="175"/>
      <c r="BX500" s="53"/>
      <c r="BY500" s="53"/>
      <c r="BZ500" s="53"/>
      <c r="CI500" s="93">
        <v>17</v>
      </c>
      <c r="CJ500" s="93" t="s">
        <v>497</v>
      </c>
      <c r="CK500" s="93" t="s">
        <v>200</v>
      </c>
      <c r="CL500" s="93" t="s">
        <v>507</v>
      </c>
      <c r="CM500" s="93">
        <v>578</v>
      </c>
    </row>
    <row r="501" spans="1:91" s="49" customFormat="1" ht="13.5">
      <c r="A501" s="173"/>
      <c r="B501" s="51"/>
      <c r="AA501" s="173"/>
      <c r="AB501" s="173"/>
      <c r="AC501" s="173"/>
      <c r="AD501" s="175"/>
      <c r="AE501" s="175"/>
      <c r="AF501" s="175"/>
      <c r="AG501" s="175"/>
      <c r="AH501" s="175"/>
      <c r="AI501" s="175"/>
      <c r="AJ501" s="175"/>
      <c r="AK501" s="175"/>
      <c r="AL501" s="175"/>
      <c r="AM501" s="175"/>
      <c r="AN501" s="175"/>
      <c r="AO501" s="175"/>
      <c r="AP501" s="175"/>
      <c r="AQ501" s="175"/>
      <c r="AR501" s="175"/>
      <c r="AS501" s="175"/>
      <c r="AT501" s="175"/>
      <c r="AU501" s="175"/>
      <c r="AV501" s="175"/>
      <c r="AW501" s="175"/>
      <c r="AX501" s="175"/>
      <c r="AY501" s="175"/>
      <c r="AZ501" s="175"/>
      <c r="BA501" s="175"/>
      <c r="BB501" s="175"/>
      <c r="BC501" s="175"/>
      <c r="BD501" s="175"/>
      <c r="BE501" s="175"/>
      <c r="BF501" s="175"/>
      <c r="BG501" s="175"/>
      <c r="BH501" s="175"/>
      <c r="BI501" s="175"/>
      <c r="BJ501" s="175"/>
      <c r="BK501" s="175"/>
      <c r="BL501" s="175"/>
      <c r="BM501" s="175"/>
      <c r="BN501" s="175"/>
      <c r="BO501" s="175"/>
      <c r="BP501" s="175"/>
      <c r="BQ501" s="175"/>
      <c r="BR501" s="175"/>
      <c r="BS501" s="175"/>
      <c r="BT501" s="175"/>
      <c r="BU501" s="175"/>
      <c r="BV501" s="175"/>
      <c r="BX501" s="53"/>
      <c r="BY501" s="53"/>
      <c r="BZ501" s="53"/>
      <c r="CI501" s="93">
        <v>17</v>
      </c>
      <c r="CJ501" s="93" t="s">
        <v>497</v>
      </c>
      <c r="CK501" s="93" t="s">
        <v>200</v>
      </c>
      <c r="CL501" s="93" t="s">
        <v>508</v>
      </c>
      <c r="CM501" s="93">
        <v>579</v>
      </c>
    </row>
    <row r="502" spans="1:91" s="49" customFormat="1" ht="13.5">
      <c r="A502" s="173"/>
      <c r="B502" s="51"/>
      <c r="AA502" s="173"/>
      <c r="AB502" s="173"/>
      <c r="AC502" s="173"/>
      <c r="AD502" s="175"/>
      <c r="AE502" s="175"/>
      <c r="AF502" s="175"/>
      <c r="AG502" s="175"/>
      <c r="AH502" s="175"/>
      <c r="AI502" s="175"/>
      <c r="AJ502" s="175"/>
      <c r="AK502" s="175"/>
      <c r="AL502" s="175"/>
      <c r="AM502" s="175"/>
      <c r="AN502" s="175"/>
      <c r="AO502" s="175"/>
      <c r="AP502" s="175"/>
      <c r="AQ502" s="175"/>
      <c r="AR502" s="175"/>
      <c r="AS502" s="175"/>
      <c r="AT502" s="175"/>
      <c r="AU502" s="175"/>
      <c r="AV502" s="175"/>
      <c r="AW502" s="175"/>
      <c r="AX502" s="175"/>
      <c r="AY502" s="175"/>
      <c r="AZ502" s="175"/>
      <c r="BA502" s="175"/>
      <c r="BB502" s="175"/>
      <c r="BC502" s="175"/>
      <c r="BD502" s="175"/>
      <c r="BE502" s="175"/>
      <c r="BF502" s="175"/>
      <c r="BG502" s="175"/>
      <c r="BH502" s="175"/>
      <c r="BI502" s="175"/>
      <c r="BJ502" s="175"/>
      <c r="BK502" s="175"/>
      <c r="BL502" s="175"/>
      <c r="BM502" s="175"/>
      <c r="BN502" s="175"/>
      <c r="BO502" s="175"/>
      <c r="BP502" s="175"/>
      <c r="BQ502" s="175"/>
      <c r="BR502" s="175"/>
      <c r="BS502" s="175"/>
      <c r="BT502" s="175"/>
      <c r="BU502" s="175"/>
      <c r="BV502" s="175"/>
      <c r="BX502" s="53"/>
      <c r="BY502" s="53"/>
      <c r="BZ502" s="53"/>
      <c r="CI502" s="93">
        <v>17</v>
      </c>
      <c r="CJ502" s="93" t="s">
        <v>497</v>
      </c>
      <c r="CK502" s="93" t="s">
        <v>200</v>
      </c>
      <c r="CL502" s="93" t="s">
        <v>509</v>
      </c>
      <c r="CM502" s="93">
        <v>580</v>
      </c>
    </row>
    <row r="503" spans="1:91" s="49" customFormat="1" ht="13.5">
      <c r="A503" s="173"/>
      <c r="B503" s="51"/>
      <c r="AA503" s="173"/>
      <c r="AB503" s="173"/>
      <c r="AC503" s="173"/>
      <c r="AD503" s="175"/>
      <c r="AE503" s="175"/>
      <c r="AF503" s="175"/>
      <c r="AG503" s="175"/>
      <c r="AH503" s="175"/>
      <c r="AI503" s="175"/>
      <c r="AJ503" s="175"/>
      <c r="AK503" s="175"/>
      <c r="AL503" s="175"/>
      <c r="AM503" s="175"/>
      <c r="AN503" s="175"/>
      <c r="AO503" s="175"/>
      <c r="AP503" s="175"/>
      <c r="AQ503" s="175"/>
      <c r="AR503" s="175"/>
      <c r="AS503" s="175"/>
      <c r="AT503" s="175"/>
      <c r="AU503" s="175"/>
      <c r="AV503" s="175"/>
      <c r="AW503" s="175"/>
      <c r="AX503" s="175"/>
      <c r="AY503" s="175"/>
      <c r="AZ503" s="175"/>
      <c r="BA503" s="175"/>
      <c r="BB503" s="175"/>
      <c r="BC503" s="175"/>
      <c r="BD503" s="175"/>
      <c r="BE503" s="175"/>
      <c r="BF503" s="175"/>
      <c r="BG503" s="175"/>
      <c r="BH503" s="175"/>
      <c r="BI503" s="175"/>
      <c r="BJ503" s="175"/>
      <c r="BK503" s="175"/>
      <c r="BL503" s="175"/>
      <c r="BM503" s="175"/>
      <c r="BN503" s="175"/>
      <c r="BO503" s="175"/>
      <c r="BP503" s="175"/>
      <c r="BQ503" s="175"/>
      <c r="BR503" s="175"/>
      <c r="BS503" s="175"/>
      <c r="BT503" s="175"/>
      <c r="BU503" s="175"/>
      <c r="BV503" s="175"/>
      <c r="BX503" s="53"/>
      <c r="BY503" s="53"/>
      <c r="BZ503" s="53"/>
      <c r="CI503" s="93">
        <v>17</v>
      </c>
      <c r="CJ503" s="93" t="s">
        <v>497</v>
      </c>
      <c r="CK503" s="93" t="s">
        <v>200</v>
      </c>
      <c r="CL503" s="93" t="s">
        <v>510</v>
      </c>
      <c r="CM503" s="93">
        <v>581</v>
      </c>
    </row>
    <row r="504" spans="1:91" s="49" customFormat="1" ht="13.5">
      <c r="A504" s="173"/>
      <c r="B504" s="51"/>
      <c r="Z504" s="51"/>
      <c r="AA504" s="173"/>
      <c r="AB504" s="173"/>
      <c r="AC504" s="173"/>
      <c r="AD504" s="175"/>
      <c r="AE504" s="175"/>
      <c r="AF504" s="175"/>
      <c r="AG504" s="175"/>
      <c r="AH504" s="175"/>
      <c r="AI504" s="175"/>
      <c r="AJ504" s="175"/>
      <c r="AK504" s="175"/>
      <c r="AL504" s="175"/>
      <c r="AM504" s="175"/>
      <c r="AN504" s="175"/>
      <c r="AO504" s="175"/>
      <c r="AP504" s="175"/>
      <c r="AQ504" s="175"/>
      <c r="AR504" s="175"/>
      <c r="AS504" s="175"/>
      <c r="AT504" s="175"/>
      <c r="AU504" s="175"/>
      <c r="AV504" s="175"/>
      <c r="AW504" s="175"/>
      <c r="AX504" s="175"/>
      <c r="AY504" s="175"/>
      <c r="AZ504" s="175"/>
      <c r="BA504" s="175"/>
      <c r="BB504" s="175"/>
      <c r="BC504" s="175"/>
      <c r="BD504" s="175"/>
      <c r="BE504" s="175"/>
      <c r="BF504" s="175"/>
      <c r="BG504" s="175"/>
      <c r="BH504" s="175"/>
      <c r="BI504" s="175"/>
      <c r="BJ504" s="175"/>
      <c r="BK504" s="175"/>
      <c r="BL504" s="175"/>
      <c r="BM504" s="175"/>
      <c r="BN504" s="175"/>
      <c r="BO504" s="175"/>
      <c r="BP504" s="175"/>
      <c r="BQ504" s="175"/>
      <c r="BR504" s="175"/>
      <c r="BS504" s="175"/>
      <c r="BT504" s="175"/>
      <c r="BU504" s="175"/>
      <c r="BV504" s="175"/>
      <c r="BX504" s="53"/>
      <c r="BY504" s="53"/>
      <c r="BZ504" s="53"/>
      <c r="CI504" s="93">
        <v>17</v>
      </c>
      <c r="CJ504" s="93" t="s">
        <v>497</v>
      </c>
      <c r="CK504" s="93" t="s">
        <v>200</v>
      </c>
      <c r="CL504" s="93" t="s">
        <v>511</v>
      </c>
      <c r="CM504" s="93">
        <v>582</v>
      </c>
    </row>
    <row r="505" spans="1:91" ht="13.5">
      <c r="B505" s="51"/>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56"/>
      <c r="CB505" s="49"/>
      <c r="CC505" s="49"/>
      <c r="CI505" s="93">
        <v>17</v>
      </c>
      <c r="CJ505" s="93" t="s">
        <v>497</v>
      </c>
      <c r="CK505" s="93" t="s">
        <v>200</v>
      </c>
      <c r="CL505" s="93" t="s">
        <v>512</v>
      </c>
      <c r="CM505" s="93">
        <v>583</v>
      </c>
    </row>
    <row r="506" spans="1:91" ht="13.5">
      <c r="B506" s="51"/>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56"/>
      <c r="CI506" s="93">
        <v>17</v>
      </c>
      <c r="CJ506" s="93" t="s">
        <v>497</v>
      </c>
      <c r="CK506" s="93" t="s">
        <v>200</v>
      </c>
      <c r="CL506" s="93" t="s">
        <v>513</v>
      </c>
      <c r="CM506" s="93">
        <v>584</v>
      </c>
    </row>
    <row r="507" spans="1:91" ht="13.5">
      <c r="B507" s="51"/>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56"/>
      <c r="CI507" s="93">
        <v>17</v>
      </c>
      <c r="CJ507" s="93" t="s">
        <v>497</v>
      </c>
      <c r="CK507" s="93" t="s">
        <v>200</v>
      </c>
      <c r="CL507" s="93" t="s">
        <v>514</v>
      </c>
      <c r="CM507" s="93">
        <v>585</v>
      </c>
    </row>
    <row r="508" spans="1:91" ht="13.5">
      <c r="B508" s="51"/>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56"/>
      <c r="CI508" s="93">
        <v>17</v>
      </c>
      <c r="CJ508" s="93" t="s">
        <v>497</v>
      </c>
      <c r="CK508" s="93" t="s">
        <v>200</v>
      </c>
      <c r="CL508" s="93" t="s">
        <v>515</v>
      </c>
      <c r="CM508" s="93">
        <v>586</v>
      </c>
    </row>
    <row r="509" spans="1:91" ht="13.5">
      <c r="B509" s="51"/>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56"/>
      <c r="CI509" s="93">
        <v>17</v>
      </c>
      <c r="CJ509" s="93" t="s">
        <v>497</v>
      </c>
      <c r="CK509" s="93" t="s">
        <v>200</v>
      </c>
      <c r="CL509" s="93" t="s">
        <v>516</v>
      </c>
      <c r="CM509" s="93">
        <v>587</v>
      </c>
    </row>
    <row r="510" spans="1:91" ht="13.5">
      <c r="B510" s="51"/>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56"/>
      <c r="CI510" s="93">
        <v>17</v>
      </c>
      <c r="CJ510" s="93" t="s">
        <v>497</v>
      </c>
      <c r="CK510" s="93" t="s">
        <v>200</v>
      </c>
      <c r="CL510" s="93" t="s">
        <v>517</v>
      </c>
      <c r="CM510" s="93">
        <v>588</v>
      </c>
    </row>
    <row r="511" spans="1:91" ht="13.5">
      <c r="B511" s="51"/>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56"/>
      <c r="CI511" s="93">
        <v>17</v>
      </c>
      <c r="CJ511" s="93" t="s">
        <v>497</v>
      </c>
      <c r="CK511" s="93" t="s">
        <v>200</v>
      </c>
      <c r="CL511" s="93" t="s">
        <v>518</v>
      </c>
      <c r="CM511" s="93">
        <v>589</v>
      </c>
    </row>
    <row r="512" spans="1:91" ht="13.5">
      <c r="B512" s="51"/>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56"/>
      <c r="CI512" s="93">
        <v>17</v>
      </c>
      <c r="CJ512" s="93" t="s">
        <v>497</v>
      </c>
      <c r="CK512" s="93" t="s">
        <v>200</v>
      </c>
      <c r="CL512" s="93" t="s">
        <v>519</v>
      </c>
      <c r="CM512" s="93">
        <v>590</v>
      </c>
    </row>
    <row r="513" spans="2:91" ht="13.5">
      <c r="B513" s="51"/>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56"/>
      <c r="CI513" s="93">
        <v>17</v>
      </c>
      <c r="CJ513" s="93" t="s">
        <v>497</v>
      </c>
      <c r="CK513" s="93" t="s">
        <v>200</v>
      </c>
      <c r="CL513" s="93" t="s">
        <v>1032</v>
      </c>
      <c r="CM513" s="93">
        <v>591</v>
      </c>
    </row>
    <row r="514" spans="2:91" ht="13.5">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56"/>
      <c r="CI514" s="93">
        <v>17</v>
      </c>
      <c r="CJ514" s="93" t="s">
        <v>497</v>
      </c>
      <c r="CK514" s="93" t="s">
        <v>200</v>
      </c>
      <c r="CL514" s="93" t="s">
        <v>1021</v>
      </c>
      <c r="CM514" s="93">
        <v>592</v>
      </c>
    </row>
    <row r="515" spans="2:91" ht="13.5">
      <c r="Z515" s="56"/>
      <c r="CI515" s="93"/>
      <c r="CJ515" s="93"/>
      <c r="CK515" s="93"/>
      <c r="CL515" s="93"/>
      <c r="CM515" s="93"/>
    </row>
    <row r="516" spans="2:91" ht="13.5">
      <c r="Z516" s="56"/>
      <c r="CI516" s="93">
        <v>18</v>
      </c>
      <c r="CJ516" s="93" t="s">
        <v>93</v>
      </c>
      <c r="CK516" s="93" t="s">
        <v>766</v>
      </c>
      <c r="CL516" s="93" t="s">
        <v>767</v>
      </c>
      <c r="CM516" s="93">
        <v>593</v>
      </c>
    </row>
    <row r="517" spans="2:91" ht="13.5">
      <c r="Z517" s="56"/>
      <c r="CI517" s="93">
        <v>18</v>
      </c>
      <c r="CJ517" s="93" t="s">
        <v>93</v>
      </c>
      <c r="CK517" s="93" t="s">
        <v>766</v>
      </c>
      <c r="CL517" s="93" t="s">
        <v>768</v>
      </c>
      <c r="CM517" s="93">
        <v>594</v>
      </c>
    </row>
    <row r="518" spans="2:91" ht="13.5">
      <c r="Z518" s="56"/>
      <c r="CI518" s="93">
        <v>18</v>
      </c>
      <c r="CJ518" s="93" t="s">
        <v>93</v>
      </c>
      <c r="CK518" s="93" t="s">
        <v>766</v>
      </c>
      <c r="CL518" s="93" t="s">
        <v>769</v>
      </c>
      <c r="CM518" s="93">
        <v>595</v>
      </c>
    </row>
    <row r="519" spans="2:91" ht="13.5">
      <c r="Z519" s="56"/>
      <c r="CI519" s="93">
        <v>18</v>
      </c>
      <c r="CJ519" s="93" t="s">
        <v>93</v>
      </c>
      <c r="CK519" s="93" t="s">
        <v>766</v>
      </c>
      <c r="CL519" s="93" t="s">
        <v>770</v>
      </c>
      <c r="CM519" s="93">
        <v>596</v>
      </c>
    </row>
    <row r="520" spans="2:91" ht="13.5">
      <c r="Z520" s="56"/>
      <c r="CI520" s="93">
        <v>18</v>
      </c>
      <c r="CJ520" s="93" t="s">
        <v>93</v>
      </c>
      <c r="CK520" s="93" t="s">
        <v>766</v>
      </c>
      <c r="CL520" s="93" t="s">
        <v>771</v>
      </c>
      <c r="CM520" s="93">
        <v>597</v>
      </c>
    </row>
    <row r="521" spans="2:91" ht="13.5">
      <c r="Z521" s="56"/>
      <c r="CI521" s="93">
        <v>18</v>
      </c>
      <c r="CJ521" s="93" t="s">
        <v>93</v>
      </c>
      <c r="CK521" s="93" t="s">
        <v>766</v>
      </c>
      <c r="CL521" s="93" t="s">
        <v>772</v>
      </c>
      <c r="CM521" s="93">
        <v>598</v>
      </c>
    </row>
    <row r="522" spans="2:91" ht="13.5">
      <c r="Z522" s="56"/>
      <c r="CI522" s="93">
        <v>18</v>
      </c>
      <c r="CJ522" s="93" t="s">
        <v>93</v>
      </c>
      <c r="CK522" s="93" t="s">
        <v>766</v>
      </c>
      <c r="CL522" s="93" t="s">
        <v>773</v>
      </c>
      <c r="CM522" s="93">
        <v>599</v>
      </c>
    </row>
    <row r="523" spans="2:91" ht="13.5">
      <c r="Z523" s="56"/>
      <c r="CI523" s="93">
        <v>18</v>
      </c>
      <c r="CJ523" s="93" t="s">
        <v>93</v>
      </c>
      <c r="CK523" s="93" t="s">
        <v>766</v>
      </c>
      <c r="CL523" s="93" t="s">
        <v>774</v>
      </c>
      <c r="CM523" s="93">
        <v>600</v>
      </c>
    </row>
    <row r="524" spans="2:91" ht="13.5">
      <c r="Z524" s="56"/>
      <c r="CI524" s="93">
        <v>18</v>
      </c>
      <c r="CJ524" s="93" t="s">
        <v>93</v>
      </c>
      <c r="CK524" s="93" t="s">
        <v>766</v>
      </c>
      <c r="CL524" s="93" t="s">
        <v>775</v>
      </c>
      <c r="CM524" s="93">
        <v>601</v>
      </c>
    </row>
    <row r="525" spans="2:91" ht="13.5">
      <c r="Z525" s="56"/>
      <c r="CI525" s="93">
        <v>18</v>
      </c>
      <c r="CJ525" s="93" t="s">
        <v>93</v>
      </c>
      <c r="CK525" s="93" t="s">
        <v>766</v>
      </c>
      <c r="CL525" s="93" t="s">
        <v>776</v>
      </c>
      <c r="CM525" s="93">
        <v>602</v>
      </c>
    </row>
    <row r="526" spans="2:91" ht="13.5">
      <c r="Z526" s="56"/>
      <c r="CI526" s="93">
        <v>18</v>
      </c>
      <c r="CJ526" s="93" t="s">
        <v>93</v>
      </c>
      <c r="CK526" s="93" t="s">
        <v>766</v>
      </c>
      <c r="CL526" s="93" t="s">
        <v>777</v>
      </c>
      <c r="CM526" s="93">
        <v>603</v>
      </c>
    </row>
    <row r="527" spans="2:91" ht="13.5">
      <c r="Z527" s="56"/>
      <c r="CI527" s="93">
        <v>18</v>
      </c>
      <c r="CJ527" s="93" t="s">
        <v>93</v>
      </c>
      <c r="CK527" s="93" t="s">
        <v>766</v>
      </c>
      <c r="CL527" s="93" t="s">
        <v>778</v>
      </c>
      <c r="CM527" s="93">
        <v>604</v>
      </c>
    </row>
    <row r="528" spans="2:91" ht="13.5">
      <c r="Z528" s="56"/>
      <c r="CI528" s="93">
        <v>18</v>
      </c>
      <c r="CJ528" s="93" t="s">
        <v>93</v>
      </c>
      <c r="CK528" s="93" t="s">
        <v>766</v>
      </c>
      <c r="CL528" s="93" t="s">
        <v>779</v>
      </c>
      <c r="CM528" s="93">
        <v>605</v>
      </c>
    </row>
    <row r="529" spans="26:91" ht="13.5">
      <c r="Z529" s="56"/>
      <c r="CI529" s="93">
        <v>18</v>
      </c>
      <c r="CJ529" s="93" t="s">
        <v>93</v>
      </c>
      <c r="CK529" s="93" t="s">
        <v>766</v>
      </c>
      <c r="CL529" s="93" t="s">
        <v>780</v>
      </c>
      <c r="CM529" s="93">
        <v>606</v>
      </c>
    </row>
    <row r="530" spans="26:91" ht="13.5">
      <c r="Z530" s="56"/>
      <c r="CI530" s="93">
        <v>18</v>
      </c>
      <c r="CJ530" s="93" t="s">
        <v>93</v>
      </c>
      <c r="CK530" s="93" t="s">
        <v>766</v>
      </c>
      <c r="CL530" s="93" t="s">
        <v>781</v>
      </c>
      <c r="CM530" s="93">
        <v>607</v>
      </c>
    </row>
    <row r="531" spans="26:91" ht="13.5">
      <c r="Z531" s="56"/>
      <c r="CI531" s="93">
        <v>18</v>
      </c>
      <c r="CJ531" s="93" t="s">
        <v>93</v>
      </c>
      <c r="CK531" s="93" t="s">
        <v>766</v>
      </c>
      <c r="CL531" s="93" t="s">
        <v>782</v>
      </c>
      <c r="CM531" s="93">
        <v>608</v>
      </c>
    </row>
    <row r="532" spans="26:91" ht="13.5">
      <c r="Z532" s="56"/>
      <c r="CI532" s="93">
        <v>18</v>
      </c>
      <c r="CJ532" s="93" t="s">
        <v>93</v>
      </c>
      <c r="CK532" s="93" t="s">
        <v>766</v>
      </c>
      <c r="CL532" s="93" t="s">
        <v>783</v>
      </c>
      <c r="CM532" s="93">
        <v>609</v>
      </c>
    </row>
    <row r="533" spans="26:91" ht="13.5">
      <c r="Z533" s="56"/>
      <c r="CI533" s="93">
        <v>18</v>
      </c>
      <c r="CJ533" s="93" t="s">
        <v>93</v>
      </c>
      <c r="CK533" s="93" t="s">
        <v>766</v>
      </c>
      <c r="CL533" s="93" t="s">
        <v>784</v>
      </c>
      <c r="CM533" s="93">
        <v>610</v>
      </c>
    </row>
    <row r="534" spans="26:91" ht="13.5">
      <c r="Z534" s="56"/>
      <c r="CI534" s="93">
        <v>18</v>
      </c>
      <c r="CJ534" s="93" t="s">
        <v>93</v>
      </c>
      <c r="CK534" s="93" t="s">
        <v>766</v>
      </c>
      <c r="CL534" s="93" t="s">
        <v>785</v>
      </c>
      <c r="CM534" s="93">
        <v>611</v>
      </c>
    </row>
    <row r="535" spans="26:91" ht="13.5">
      <c r="Z535" s="56"/>
      <c r="CI535" s="93">
        <v>18</v>
      </c>
      <c r="CJ535" s="93" t="s">
        <v>93</v>
      </c>
      <c r="CK535" s="93" t="s">
        <v>766</v>
      </c>
      <c r="CL535" s="93" t="s">
        <v>786</v>
      </c>
      <c r="CM535" s="93">
        <v>612</v>
      </c>
    </row>
    <row r="536" spans="26:91" ht="13.5">
      <c r="Z536" s="56"/>
      <c r="CI536" s="93">
        <v>18</v>
      </c>
      <c r="CJ536" s="93" t="s">
        <v>93</v>
      </c>
      <c r="CK536" s="93" t="s">
        <v>766</v>
      </c>
      <c r="CL536" s="93" t="s">
        <v>787</v>
      </c>
      <c r="CM536" s="93">
        <v>613</v>
      </c>
    </row>
    <row r="537" spans="26:91" ht="13.5">
      <c r="Z537" s="56"/>
      <c r="CI537" s="93">
        <v>18</v>
      </c>
      <c r="CJ537" s="93" t="s">
        <v>93</v>
      </c>
      <c r="CK537" s="93" t="s">
        <v>766</v>
      </c>
      <c r="CL537" s="93" t="s">
        <v>788</v>
      </c>
      <c r="CM537" s="93">
        <v>614</v>
      </c>
    </row>
    <row r="538" spans="26:91" ht="13.5">
      <c r="CI538" s="93">
        <v>18</v>
      </c>
      <c r="CJ538" s="93" t="s">
        <v>93</v>
      </c>
      <c r="CK538" s="93" t="s">
        <v>766</v>
      </c>
      <c r="CL538" s="93" t="s">
        <v>789</v>
      </c>
      <c r="CM538" s="93">
        <v>615</v>
      </c>
    </row>
    <row r="539" spans="26:91" ht="13.5">
      <c r="CI539" s="93">
        <v>18</v>
      </c>
      <c r="CJ539" s="93" t="s">
        <v>93</v>
      </c>
      <c r="CK539" s="93" t="s">
        <v>766</v>
      </c>
      <c r="CL539" s="93" t="s">
        <v>790</v>
      </c>
      <c r="CM539" s="93">
        <v>616</v>
      </c>
    </row>
    <row r="540" spans="26:91" ht="13.5">
      <c r="CI540" s="93">
        <v>18</v>
      </c>
      <c r="CJ540" s="93" t="s">
        <v>93</v>
      </c>
      <c r="CK540" s="93" t="s">
        <v>766</v>
      </c>
      <c r="CL540" s="93" t="s">
        <v>791</v>
      </c>
      <c r="CM540" s="93">
        <v>617</v>
      </c>
    </row>
    <row r="541" spans="26:91" ht="13.5">
      <c r="CI541" s="93">
        <v>18</v>
      </c>
      <c r="CJ541" s="93" t="s">
        <v>93</v>
      </c>
      <c r="CK541" s="93" t="s">
        <v>766</v>
      </c>
      <c r="CL541" s="93" t="s">
        <v>792</v>
      </c>
      <c r="CM541" s="93">
        <v>618</v>
      </c>
    </row>
    <row r="542" spans="26:91" ht="13.5">
      <c r="CI542" s="93">
        <v>18</v>
      </c>
      <c r="CJ542" s="93" t="s">
        <v>93</v>
      </c>
      <c r="CK542" s="93" t="s">
        <v>766</v>
      </c>
      <c r="CL542" s="93" t="s">
        <v>793</v>
      </c>
      <c r="CM542" s="93">
        <v>619</v>
      </c>
    </row>
    <row r="543" spans="26:91" ht="13.5">
      <c r="CI543" s="93">
        <v>18</v>
      </c>
      <c r="CJ543" s="93" t="s">
        <v>93</v>
      </c>
      <c r="CK543" s="93" t="s">
        <v>766</v>
      </c>
      <c r="CL543" s="93" t="s">
        <v>794</v>
      </c>
      <c r="CM543" s="93">
        <v>620</v>
      </c>
    </row>
    <row r="544" spans="26:91" ht="13.5">
      <c r="CI544" s="93">
        <v>18</v>
      </c>
      <c r="CJ544" s="93" t="s">
        <v>93</v>
      </c>
      <c r="CK544" s="93" t="s">
        <v>766</v>
      </c>
      <c r="CL544" s="93" t="s">
        <v>795</v>
      </c>
      <c r="CM544" s="93">
        <v>621</v>
      </c>
    </row>
    <row r="545" spans="87:91" ht="13.5">
      <c r="CI545" s="93">
        <v>18</v>
      </c>
      <c r="CJ545" s="93" t="s">
        <v>93</v>
      </c>
      <c r="CK545" s="93" t="s">
        <v>766</v>
      </c>
      <c r="CL545" s="93" t="s">
        <v>796</v>
      </c>
      <c r="CM545" s="93">
        <v>622</v>
      </c>
    </row>
    <row r="546" spans="87:91" ht="13.5">
      <c r="CI546" s="93">
        <v>18</v>
      </c>
      <c r="CJ546" s="93" t="s">
        <v>93</v>
      </c>
      <c r="CK546" s="93" t="s">
        <v>766</v>
      </c>
      <c r="CL546" s="93" t="s">
        <v>797</v>
      </c>
      <c r="CM546" s="93">
        <v>623</v>
      </c>
    </row>
    <row r="547" spans="87:91" ht="13.5">
      <c r="CI547" s="93">
        <v>18</v>
      </c>
      <c r="CJ547" s="93" t="s">
        <v>93</v>
      </c>
      <c r="CK547" s="93" t="s">
        <v>766</v>
      </c>
      <c r="CL547" s="93" t="s">
        <v>798</v>
      </c>
      <c r="CM547" s="93">
        <v>624</v>
      </c>
    </row>
    <row r="548" spans="87:91" ht="13.5">
      <c r="CI548" s="93">
        <v>18</v>
      </c>
      <c r="CJ548" s="93" t="s">
        <v>93</v>
      </c>
      <c r="CK548" s="93" t="s">
        <v>766</v>
      </c>
      <c r="CL548" s="93" t="s">
        <v>799</v>
      </c>
      <c r="CM548" s="93">
        <v>625</v>
      </c>
    </row>
    <row r="549" spans="87:91" ht="13.5">
      <c r="CI549" s="93">
        <v>18</v>
      </c>
      <c r="CJ549" s="93" t="s">
        <v>93</v>
      </c>
      <c r="CK549" s="93" t="s">
        <v>766</v>
      </c>
      <c r="CL549" s="93" t="s">
        <v>800</v>
      </c>
      <c r="CM549" s="93">
        <v>626</v>
      </c>
    </row>
    <row r="550" spans="87:91" ht="13.5">
      <c r="CI550" s="93">
        <v>18</v>
      </c>
      <c r="CJ550" s="93" t="s">
        <v>93</v>
      </c>
      <c r="CK550" s="93" t="s">
        <v>766</v>
      </c>
      <c r="CL550" s="93" t="s">
        <v>801</v>
      </c>
      <c r="CM550" s="93">
        <v>627</v>
      </c>
    </row>
    <row r="551" spans="87:91" ht="13.5">
      <c r="CI551" s="93">
        <v>18</v>
      </c>
      <c r="CJ551" s="93" t="s">
        <v>93</v>
      </c>
      <c r="CK551" s="93" t="s">
        <v>766</v>
      </c>
      <c r="CL551" s="93" t="s">
        <v>802</v>
      </c>
      <c r="CM551" s="93">
        <v>628</v>
      </c>
    </row>
    <row r="552" spans="87:91" ht="13.5">
      <c r="CI552" s="93">
        <v>18</v>
      </c>
      <c r="CJ552" s="93" t="s">
        <v>93</v>
      </c>
      <c r="CK552" s="93" t="s">
        <v>766</v>
      </c>
      <c r="CL552" s="93" t="s">
        <v>803</v>
      </c>
      <c r="CM552" s="93">
        <v>629</v>
      </c>
    </row>
    <row r="553" spans="87:91" ht="13.5">
      <c r="CI553" s="93">
        <v>18</v>
      </c>
      <c r="CJ553" s="93" t="s">
        <v>93</v>
      </c>
      <c r="CK553" s="93" t="s">
        <v>766</v>
      </c>
      <c r="CL553" s="93" t="s">
        <v>804</v>
      </c>
      <c r="CM553" s="93">
        <v>630</v>
      </c>
    </row>
    <row r="554" spans="87:91" ht="13.5">
      <c r="CI554" s="93">
        <v>18</v>
      </c>
      <c r="CJ554" s="93" t="s">
        <v>93</v>
      </c>
      <c r="CK554" s="93" t="s">
        <v>766</v>
      </c>
      <c r="CL554" s="93" t="s">
        <v>805</v>
      </c>
      <c r="CM554" s="93">
        <v>631</v>
      </c>
    </row>
    <row r="555" spans="87:91" ht="13.5">
      <c r="CI555" s="93">
        <v>18</v>
      </c>
      <c r="CJ555" s="93" t="s">
        <v>93</v>
      </c>
      <c r="CK555" s="93" t="s">
        <v>766</v>
      </c>
      <c r="CL555" s="93" t="s">
        <v>806</v>
      </c>
      <c r="CM555" s="93">
        <v>632</v>
      </c>
    </row>
    <row r="556" spans="87:91" ht="13.5">
      <c r="CI556" s="93">
        <v>18</v>
      </c>
      <c r="CJ556" s="93" t="s">
        <v>93</v>
      </c>
      <c r="CK556" s="93" t="s">
        <v>766</v>
      </c>
      <c r="CL556" s="93" t="s">
        <v>807</v>
      </c>
      <c r="CM556" s="93">
        <v>633</v>
      </c>
    </row>
    <row r="557" spans="87:91" ht="13.5">
      <c r="CI557" s="93">
        <v>18</v>
      </c>
      <c r="CJ557" s="93" t="s">
        <v>93</v>
      </c>
      <c r="CK557" s="93" t="s">
        <v>766</v>
      </c>
      <c r="CL557" s="93" t="s">
        <v>808</v>
      </c>
      <c r="CM557" s="93">
        <v>634</v>
      </c>
    </row>
    <row r="558" spans="87:91" ht="13.5">
      <c r="CI558" s="93">
        <v>18</v>
      </c>
      <c r="CJ558" s="93" t="s">
        <v>93</v>
      </c>
      <c r="CK558" s="93" t="s">
        <v>766</v>
      </c>
      <c r="CL558" s="93" t="s">
        <v>809</v>
      </c>
      <c r="CM558" s="93">
        <v>635</v>
      </c>
    </row>
    <row r="559" spans="87:91" ht="13.5">
      <c r="CI559" s="93">
        <v>18</v>
      </c>
      <c r="CJ559" s="93" t="s">
        <v>93</v>
      </c>
      <c r="CK559" s="93" t="s">
        <v>766</v>
      </c>
      <c r="CL559" s="93" t="s">
        <v>810</v>
      </c>
      <c r="CM559" s="93">
        <v>636</v>
      </c>
    </row>
    <row r="560" spans="87:91" ht="13.5">
      <c r="CI560" s="93">
        <v>18</v>
      </c>
      <c r="CJ560" s="93" t="s">
        <v>93</v>
      </c>
      <c r="CK560" s="93" t="s">
        <v>766</v>
      </c>
      <c r="CL560" s="93" t="s">
        <v>811</v>
      </c>
      <c r="CM560" s="93">
        <v>637</v>
      </c>
    </row>
    <row r="561" spans="87:91" ht="13.5">
      <c r="CI561" s="93">
        <v>18</v>
      </c>
      <c r="CJ561" s="93" t="s">
        <v>93</v>
      </c>
      <c r="CK561" s="93" t="s">
        <v>766</v>
      </c>
      <c r="CL561" s="93" t="s">
        <v>812</v>
      </c>
      <c r="CM561" s="93">
        <v>638</v>
      </c>
    </row>
    <row r="562" spans="87:91" ht="13.5">
      <c r="CI562" s="93">
        <v>18</v>
      </c>
      <c r="CJ562" s="93" t="s">
        <v>93</v>
      </c>
      <c r="CK562" s="93" t="s">
        <v>766</v>
      </c>
      <c r="CL562" s="93" t="s">
        <v>813</v>
      </c>
      <c r="CM562" s="93">
        <v>639</v>
      </c>
    </row>
    <row r="563" spans="87:91" ht="13.5">
      <c r="CI563" s="93">
        <v>18</v>
      </c>
      <c r="CJ563" s="93" t="s">
        <v>93</v>
      </c>
      <c r="CK563" s="93" t="s">
        <v>766</v>
      </c>
      <c r="CL563" s="93" t="s">
        <v>814</v>
      </c>
      <c r="CM563" s="93">
        <v>640</v>
      </c>
    </row>
    <row r="564" spans="87:91" ht="13.5">
      <c r="CI564" s="93">
        <v>18</v>
      </c>
      <c r="CJ564" s="93" t="s">
        <v>93</v>
      </c>
      <c r="CK564" s="93" t="s">
        <v>766</v>
      </c>
      <c r="CL564" s="93" t="s">
        <v>815</v>
      </c>
      <c r="CM564" s="93">
        <v>641</v>
      </c>
    </row>
    <row r="565" spans="87:91" ht="13.5">
      <c r="CI565" s="93">
        <v>18</v>
      </c>
      <c r="CJ565" s="93" t="s">
        <v>93</v>
      </c>
      <c r="CK565" s="93" t="s">
        <v>766</v>
      </c>
      <c r="CL565" s="93" t="s">
        <v>816</v>
      </c>
      <c r="CM565" s="93">
        <v>642</v>
      </c>
    </row>
    <row r="566" spans="87:91" ht="13.5">
      <c r="CI566" s="93">
        <v>18</v>
      </c>
      <c r="CJ566" s="93" t="s">
        <v>93</v>
      </c>
      <c r="CK566" s="93" t="s">
        <v>766</v>
      </c>
      <c r="CL566" s="93" t="s">
        <v>817</v>
      </c>
      <c r="CM566" s="93">
        <v>643</v>
      </c>
    </row>
    <row r="567" spans="87:91" ht="13.5">
      <c r="CI567" s="93">
        <v>18</v>
      </c>
      <c r="CJ567" s="93" t="s">
        <v>93</v>
      </c>
      <c r="CK567" s="93" t="s">
        <v>766</v>
      </c>
      <c r="CL567" s="93" t="s">
        <v>818</v>
      </c>
      <c r="CM567" s="93">
        <v>644</v>
      </c>
    </row>
    <row r="568" spans="87:91" ht="13.5">
      <c r="CI568" s="93">
        <v>18</v>
      </c>
      <c r="CJ568" s="93" t="s">
        <v>93</v>
      </c>
      <c r="CK568" s="93" t="s">
        <v>766</v>
      </c>
      <c r="CL568" s="93" t="s">
        <v>819</v>
      </c>
      <c r="CM568" s="93">
        <v>645</v>
      </c>
    </row>
    <row r="569" spans="87:91" ht="13.5">
      <c r="CI569" s="93">
        <v>18</v>
      </c>
      <c r="CJ569" s="93" t="s">
        <v>93</v>
      </c>
      <c r="CK569" s="93" t="s">
        <v>766</v>
      </c>
      <c r="CL569" s="93" t="s">
        <v>820</v>
      </c>
      <c r="CM569" s="93">
        <v>646</v>
      </c>
    </row>
    <row r="570" spans="87:91" ht="13.5">
      <c r="CI570" s="93">
        <v>18</v>
      </c>
      <c r="CJ570" s="93" t="s">
        <v>93</v>
      </c>
      <c r="CK570" s="93" t="s">
        <v>766</v>
      </c>
      <c r="CL570" s="93" t="s">
        <v>821</v>
      </c>
      <c r="CM570" s="93">
        <v>647</v>
      </c>
    </row>
    <row r="571" spans="87:91" ht="13.5">
      <c r="CI571" s="93">
        <v>18</v>
      </c>
      <c r="CJ571" s="93" t="s">
        <v>93</v>
      </c>
      <c r="CK571" s="93" t="s">
        <v>766</v>
      </c>
      <c r="CL571" s="93" t="s">
        <v>1022</v>
      </c>
      <c r="CM571" s="93">
        <v>648</v>
      </c>
    </row>
    <row r="572" spans="87:91" ht="13.5">
      <c r="CI572" s="93"/>
      <c r="CJ572" s="93"/>
      <c r="CK572" s="93"/>
      <c r="CL572" s="93"/>
      <c r="CM572" s="93"/>
    </row>
    <row r="573" spans="87:91" ht="13.5">
      <c r="CI573" s="93">
        <v>19</v>
      </c>
      <c r="CJ573" s="93" t="s">
        <v>822</v>
      </c>
      <c r="CK573" s="93" t="s">
        <v>94</v>
      </c>
      <c r="CL573" s="93" t="s">
        <v>823</v>
      </c>
      <c r="CM573" s="93">
        <v>649</v>
      </c>
    </row>
    <row r="574" spans="87:91" ht="13.5">
      <c r="CI574" s="93">
        <v>19</v>
      </c>
      <c r="CJ574" s="93" t="s">
        <v>822</v>
      </c>
      <c r="CK574" s="93" t="s">
        <v>94</v>
      </c>
      <c r="CL574" s="93" t="s">
        <v>824</v>
      </c>
      <c r="CM574" s="93">
        <v>650</v>
      </c>
    </row>
    <row r="575" spans="87:91" ht="13.5">
      <c r="CI575" s="93">
        <v>19</v>
      </c>
      <c r="CJ575" s="93" t="s">
        <v>822</v>
      </c>
      <c r="CK575" s="93" t="s">
        <v>94</v>
      </c>
      <c r="CL575" s="93" t="s">
        <v>825</v>
      </c>
      <c r="CM575" s="93">
        <v>651</v>
      </c>
    </row>
    <row r="576" spans="87:91" ht="13.5">
      <c r="CI576" s="93">
        <v>19</v>
      </c>
      <c r="CJ576" s="93" t="s">
        <v>822</v>
      </c>
      <c r="CK576" s="93" t="s">
        <v>94</v>
      </c>
      <c r="CL576" s="93" t="s">
        <v>826</v>
      </c>
      <c r="CM576" s="93">
        <v>652</v>
      </c>
    </row>
    <row r="577" spans="87:91" ht="13.5">
      <c r="CI577" s="93">
        <v>19</v>
      </c>
      <c r="CJ577" s="93" t="s">
        <v>822</v>
      </c>
      <c r="CK577" s="93" t="s">
        <v>94</v>
      </c>
      <c r="CL577" s="93" t="s">
        <v>827</v>
      </c>
      <c r="CM577" s="93">
        <v>653</v>
      </c>
    </row>
    <row r="578" spans="87:91" ht="13.5">
      <c r="CI578" s="93">
        <v>19</v>
      </c>
      <c r="CJ578" s="93" t="s">
        <v>822</v>
      </c>
      <c r="CK578" s="93" t="s">
        <v>94</v>
      </c>
      <c r="CL578" s="93" t="s">
        <v>828</v>
      </c>
      <c r="CM578" s="93">
        <v>654</v>
      </c>
    </row>
    <row r="579" spans="87:91" ht="13.5">
      <c r="CI579" s="93">
        <v>19</v>
      </c>
      <c r="CJ579" s="93" t="s">
        <v>822</v>
      </c>
      <c r="CK579" s="93" t="s">
        <v>94</v>
      </c>
      <c r="CL579" s="93" t="s">
        <v>829</v>
      </c>
      <c r="CM579" s="93">
        <v>655</v>
      </c>
    </row>
    <row r="580" spans="87:91" ht="13.5">
      <c r="CI580" s="93">
        <v>19</v>
      </c>
      <c r="CJ580" s="93" t="s">
        <v>822</v>
      </c>
      <c r="CK580" s="93" t="s">
        <v>94</v>
      </c>
      <c r="CL580" s="93" t="s">
        <v>830</v>
      </c>
      <c r="CM580" s="93">
        <v>656</v>
      </c>
    </row>
    <row r="581" spans="87:91" ht="13.5">
      <c r="CI581" s="93">
        <v>19</v>
      </c>
      <c r="CJ581" s="93" t="s">
        <v>822</v>
      </c>
      <c r="CK581" s="93" t="s">
        <v>94</v>
      </c>
      <c r="CL581" s="93" t="s">
        <v>831</v>
      </c>
      <c r="CM581" s="93">
        <v>657</v>
      </c>
    </row>
    <row r="582" spans="87:91" ht="13.5">
      <c r="CI582" s="93">
        <v>19</v>
      </c>
      <c r="CJ582" s="93" t="s">
        <v>822</v>
      </c>
      <c r="CK582" s="93" t="s">
        <v>94</v>
      </c>
      <c r="CL582" s="93" t="s">
        <v>832</v>
      </c>
      <c r="CM582" s="93">
        <v>658</v>
      </c>
    </row>
    <row r="583" spans="87:91" ht="13.5">
      <c r="CI583" s="93">
        <v>19</v>
      </c>
      <c r="CJ583" s="93" t="s">
        <v>822</v>
      </c>
      <c r="CK583" s="93" t="s">
        <v>94</v>
      </c>
      <c r="CL583" s="93" t="s">
        <v>833</v>
      </c>
      <c r="CM583" s="93">
        <v>659</v>
      </c>
    </row>
    <row r="584" spans="87:91" ht="13.5">
      <c r="CI584" s="93">
        <v>19</v>
      </c>
      <c r="CJ584" s="93" t="s">
        <v>822</v>
      </c>
      <c r="CK584" s="93" t="s">
        <v>94</v>
      </c>
      <c r="CL584" s="93" t="s">
        <v>834</v>
      </c>
      <c r="CM584" s="93">
        <v>660</v>
      </c>
    </row>
    <row r="585" spans="87:91" ht="13.5">
      <c r="CI585" s="93">
        <v>19</v>
      </c>
      <c r="CJ585" s="93" t="s">
        <v>822</v>
      </c>
      <c r="CK585" s="93" t="s">
        <v>94</v>
      </c>
      <c r="CL585" s="93" t="s">
        <v>835</v>
      </c>
      <c r="CM585" s="93">
        <v>661</v>
      </c>
    </row>
    <row r="586" spans="87:91" ht="13.5">
      <c r="CI586" s="93">
        <v>19</v>
      </c>
      <c r="CJ586" s="93" t="s">
        <v>822</v>
      </c>
      <c r="CK586" s="93" t="s">
        <v>94</v>
      </c>
      <c r="CL586" s="93" t="s">
        <v>836</v>
      </c>
      <c r="CM586" s="93">
        <v>662</v>
      </c>
    </row>
    <row r="587" spans="87:91" ht="13.5">
      <c r="CI587" s="93">
        <v>19</v>
      </c>
      <c r="CJ587" s="93" t="s">
        <v>822</v>
      </c>
      <c r="CK587" s="93" t="s">
        <v>94</v>
      </c>
      <c r="CL587" s="93" t="s">
        <v>837</v>
      </c>
      <c r="CM587" s="93">
        <v>663</v>
      </c>
    </row>
    <row r="588" spans="87:91" ht="13.5">
      <c r="CI588" s="93">
        <v>19</v>
      </c>
      <c r="CJ588" s="93" t="s">
        <v>822</v>
      </c>
      <c r="CK588" s="93" t="s">
        <v>94</v>
      </c>
      <c r="CL588" s="93" t="s">
        <v>838</v>
      </c>
      <c r="CM588" s="93">
        <v>664</v>
      </c>
    </row>
    <row r="589" spans="87:91" ht="13.5">
      <c r="CI589" s="93">
        <v>19</v>
      </c>
      <c r="CJ589" s="93" t="s">
        <v>822</v>
      </c>
      <c r="CK589" s="93" t="s">
        <v>94</v>
      </c>
      <c r="CL589" s="93" t="s">
        <v>839</v>
      </c>
      <c r="CM589" s="93">
        <v>665</v>
      </c>
    </row>
    <row r="590" spans="87:91" ht="13.5">
      <c r="CI590" s="93">
        <v>19</v>
      </c>
      <c r="CJ590" s="93" t="s">
        <v>822</v>
      </c>
      <c r="CK590" s="93" t="s">
        <v>94</v>
      </c>
      <c r="CL590" s="93" t="s">
        <v>840</v>
      </c>
      <c r="CM590" s="93">
        <v>666</v>
      </c>
    </row>
    <row r="591" spans="87:91" ht="13.5">
      <c r="CI591" s="93">
        <v>19</v>
      </c>
      <c r="CJ591" s="93" t="s">
        <v>822</v>
      </c>
      <c r="CK591" s="93" t="s">
        <v>94</v>
      </c>
      <c r="CL591" s="93" t="s">
        <v>841</v>
      </c>
      <c r="CM591" s="93">
        <v>667</v>
      </c>
    </row>
    <row r="592" spans="87:91" ht="13.5">
      <c r="CI592" s="93">
        <v>19</v>
      </c>
      <c r="CJ592" s="93" t="s">
        <v>822</v>
      </c>
      <c r="CK592" s="93" t="s">
        <v>94</v>
      </c>
      <c r="CL592" s="93" t="s">
        <v>842</v>
      </c>
      <c r="CM592" s="93">
        <v>668</v>
      </c>
    </row>
    <row r="593" spans="87:91" ht="13.5">
      <c r="CI593" s="93">
        <v>19</v>
      </c>
      <c r="CJ593" s="93" t="s">
        <v>822</v>
      </c>
      <c r="CK593" s="93" t="s">
        <v>94</v>
      </c>
      <c r="CL593" s="93" t="s">
        <v>843</v>
      </c>
      <c r="CM593" s="93">
        <v>669</v>
      </c>
    </row>
    <row r="594" spans="87:91" ht="13.5">
      <c r="CI594" s="93">
        <v>19</v>
      </c>
      <c r="CJ594" s="93" t="s">
        <v>822</v>
      </c>
      <c r="CK594" s="93" t="s">
        <v>94</v>
      </c>
      <c r="CL594" s="93" t="s">
        <v>844</v>
      </c>
      <c r="CM594" s="93">
        <v>670</v>
      </c>
    </row>
    <row r="595" spans="87:91" ht="13.5">
      <c r="CI595" s="93">
        <v>19</v>
      </c>
      <c r="CJ595" s="93" t="s">
        <v>822</v>
      </c>
      <c r="CK595" s="93" t="s">
        <v>94</v>
      </c>
      <c r="CL595" s="93" t="s">
        <v>845</v>
      </c>
      <c r="CM595" s="93">
        <v>671</v>
      </c>
    </row>
    <row r="596" spans="87:91" ht="13.5">
      <c r="CI596" s="93">
        <v>19</v>
      </c>
      <c r="CJ596" s="93" t="s">
        <v>822</v>
      </c>
      <c r="CK596" s="93" t="s">
        <v>94</v>
      </c>
      <c r="CL596" s="93" t="s">
        <v>846</v>
      </c>
      <c r="CM596" s="93">
        <v>672</v>
      </c>
    </row>
    <row r="597" spans="87:91" ht="13.5">
      <c r="CI597" s="93">
        <v>19</v>
      </c>
      <c r="CJ597" s="93" t="s">
        <v>822</v>
      </c>
      <c r="CK597" s="93" t="s">
        <v>94</v>
      </c>
      <c r="CL597" s="93" t="s">
        <v>847</v>
      </c>
      <c r="CM597" s="93">
        <v>673</v>
      </c>
    </row>
    <row r="598" spans="87:91" ht="13.5">
      <c r="CI598" s="93">
        <v>19</v>
      </c>
      <c r="CJ598" s="93" t="s">
        <v>822</v>
      </c>
      <c r="CK598" s="93" t="s">
        <v>94</v>
      </c>
      <c r="CL598" s="93" t="s">
        <v>848</v>
      </c>
      <c r="CM598" s="93">
        <v>674</v>
      </c>
    </row>
    <row r="599" spans="87:91" ht="13.5">
      <c r="CI599" s="93">
        <v>19</v>
      </c>
      <c r="CJ599" s="93" t="s">
        <v>822</v>
      </c>
      <c r="CK599" s="93" t="s">
        <v>94</v>
      </c>
      <c r="CL599" s="93" t="s">
        <v>849</v>
      </c>
      <c r="CM599" s="93">
        <v>675</v>
      </c>
    </row>
    <row r="600" spans="87:91" ht="13.5">
      <c r="CI600" s="93">
        <v>19</v>
      </c>
      <c r="CJ600" s="93" t="s">
        <v>822</v>
      </c>
      <c r="CK600" s="93" t="s">
        <v>94</v>
      </c>
      <c r="CL600" s="93" t="s">
        <v>850</v>
      </c>
      <c r="CM600" s="93">
        <v>676</v>
      </c>
    </row>
    <row r="601" spans="87:91" ht="13.5">
      <c r="CI601" s="93">
        <v>19</v>
      </c>
      <c r="CJ601" s="93" t="s">
        <v>822</v>
      </c>
      <c r="CK601" s="93" t="s">
        <v>94</v>
      </c>
      <c r="CL601" s="93" t="s">
        <v>851</v>
      </c>
      <c r="CM601" s="93">
        <v>677</v>
      </c>
    </row>
    <row r="602" spans="87:91" ht="13.5">
      <c r="CI602" s="93">
        <v>19</v>
      </c>
      <c r="CJ602" s="93" t="s">
        <v>822</v>
      </c>
      <c r="CK602" s="93" t="s">
        <v>94</v>
      </c>
      <c r="CL602" s="93" t="s">
        <v>852</v>
      </c>
      <c r="CM602" s="93">
        <v>678</v>
      </c>
    </row>
    <row r="603" spans="87:91" ht="13.5">
      <c r="CI603" s="93">
        <v>19</v>
      </c>
      <c r="CJ603" s="93" t="s">
        <v>822</v>
      </c>
      <c r="CK603" s="93" t="s">
        <v>94</v>
      </c>
      <c r="CL603" s="93" t="s">
        <v>853</v>
      </c>
      <c r="CM603" s="93">
        <v>679</v>
      </c>
    </row>
    <row r="604" spans="87:91" ht="13.5">
      <c r="CI604" s="93">
        <v>19</v>
      </c>
      <c r="CJ604" s="93" t="s">
        <v>822</v>
      </c>
      <c r="CK604" s="93" t="s">
        <v>94</v>
      </c>
      <c r="CL604" s="93" t="s">
        <v>854</v>
      </c>
      <c r="CM604" s="93">
        <v>680</v>
      </c>
    </row>
    <row r="605" spans="87:91" ht="13.5">
      <c r="CI605" s="93">
        <v>19</v>
      </c>
      <c r="CJ605" s="93" t="s">
        <v>822</v>
      </c>
      <c r="CK605" s="93" t="s">
        <v>94</v>
      </c>
      <c r="CL605" s="93" t="s">
        <v>855</v>
      </c>
      <c r="CM605" s="93">
        <v>681</v>
      </c>
    </row>
    <row r="606" spans="87:91" ht="13.5">
      <c r="CI606" s="93">
        <v>19</v>
      </c>
      <c r="CJ606" s="93" t="s">
        <v>822</v>
      </c>
      <c r="CK606" s="93" t="s">
        <v>94</v>
      </c>
      <c r="CL606" s="93" t="s">
        <v>856</v>
      </c>
      <c r="CM606" s="93">
        <v>682</v>
      </c>
    </row>
    <row r="607" spans="87:91" ht="13.5">
      <c r="CI607" s="93">
        <v>19</v>
      </c>
      <c r="CJ607" s="93" t="s">
        <v>822</v>
      </c>
      <c r="CK607" s="93" t="s">
        <v>94</v>
      </c>
      <c r="CL607" s="93" t="s">
        <v>857</v>
      </c>
      <c r="CM607" s="93">
        <v>683</v>
      </c>
    </row>
    <row r="608" spans="87:91" ht="13.5">
      <c r="CI608" s="93">
        <v>19</v>
      </c>
      <c r="CJ608" s="93" t="s">
        <v>822</v>
      </c>
      <c r="CK608" s="93" t="s">
        <v>94</v>
      </c>
      <c r="CL608" s="93" t="s">
        <v>858</v>
      </c>
      <c r="CM608" s="93">
        <v>684</v>
      </c>
    </row>
    <row r="609" spans="87:91" ht="13.5">
      <c r="CI609" s="93">
        <v>19</v>
      </c>
      <c r="CJ609" s="93" t="s">
        <v>822</v>
      </c>
      <c r="CK609" s="93" t="s">
        <v>94</v>
      </c>
      <c r="CL609" s="93" t="s">
        <v>859</v>
      </c>
      <c r="CM609" s="93">
        <v>685</v>
      </c>
    </row>
    <row r="610" spans="87:91" ht="13.5">
      <c r="CI610" s="93">
        <v>19</v>
      </c>
      <c r="CJ610" s="93" t="s">
        <v>822</v>
      </c>
      <c r="CK610" s="93" t="s">
        <v>94</v>
      </c>
      <c r="CL610" s="93" t="s">
        <v>860</v>
      </c>
      <c r="CM610" s="93">
        <v>686</v>
      </c>
    </row>
    <row r="611" spans="87:91" ht="13.5">
      <c r="CI611" s="93">
        <v>19</v>
      </c>
      <c r="CJ611" s="93" t="s">
        <v>822</v>
      </c>
      <c r="CK611" s="93" t="s">
        <v>94</v>
      </c>
      <c r="CL611" s="93" t="s">
        <v>861</v>
      </c>
      <c r="CM611" s="93">
        <v>687</v>
      </c>
    </row>
    <row r="612" spans="87:91" ht="13.5">
      <c r="CI612" s="93">
        <v>19</v>
      </c>
      <c r="CJ612" s="93" t="s">
        <v>822</v>
      </c>
      <c r="CK612" s="93" t="s">
        <v>94</v>
      </c>
      <c r="CL612" s="93" t="s">
        <v>862</v>
      </c>
      <c r="CM612" s="93">
        <v>688</v>
      </c>
    </row>
    <row r="613" spans="87:91" ht="13.5">
      <c r="CI613" s="93">
        <v>19</v>
      </c>
      <c r="CJ613" s="93" t="s">
        <v>822</v>
      </c>
      <c r="CK613" s="93" t="s">
        <v>94</v>
      </c>
      <c r="CL613" s="93" t="s">
        <v>863</v>
      </c>
      <c r="CM613" s="93">
        <v>689</v>
      </c>
    </row>
    <row r="614" spans="87:91" ht="13.5">
      <c r="CI614" s="93">
        <v>19</v>
      </c>
      <c r="CJ614" s="93" t="s">
        <v>822</v>
      </c>
      <c r="CK614" s="93" t="s">
        <v>94</v>
      </c>
      <c r="CL614" s="93" t="s">
        <v>864</v>
      </c>
      <c r="CM614" s="93">
        <v>690</v>
      </c>
    </row>
    <row r="615" spans="87:91" ht="13.5">
      <c r="CI615" s="93">
        <v>19</v>
      </c>
      <c r="CJ615" s="93" t="s">
        <v>822</v>
      </c>
      <c r="CK615" s="93" t="s">
        <v>94</v>
      </c>
      <c r="CL615" s="93" t="s">
        <v>865</v>
      </c>
      <c r="CM615" s="93">
        <v>691</v>
      </c>
    </row>
    <row r="616" spans="87:91" ht="13.5">
      <c r="CI616" s="93">
        <v>19</v>
      </c>
      <c r="CJ616" s="93" t="s">
        <v>822</v>
      </c>
      <c r="CK616" s="93" t="s">
        <v>94</v>
      </c>
      <c r="CL616" s="93" t="s">
        <v>866</v>
      </c>
      <c r="CM616" s="93">
        <v>692</v>
      </c>
    </row>
    <row r="617" spans="87:91" ht="13.5">
      <c r="CI617" s="93">
        <v>19</v>
      </c>
      <c r="CJ617" s="93" t="s">
        <v>822</v>
      </c>
      <c r="CK617" s="93" t="s">
        <v>94</v>
      </c>
      <c r="CL617" s="93" t="s">
        <v>867</v>
      </c>
      <c r="CM617" s="93">
        <v>693</v>
      </c>
    </row>
    <row r="618" spans="87:91" ht="13.5">
      <c r="CI618" s="93">
        <v>19</v>
      </c>
      <c r="CJ618" s="93" t="s">
        <v>822</v>
      </c>
      <c r="CK618" s="93" t="s">
        <v>94</v>
      </c>
      <c r="CL618" s="93" t="s">
        <v>868</v>
      </c>
      <c r="CM618" s="93">
        <v>694</v>
      </c>
    </row>
    <row r="619" spans="87:91" ht="13.5">
      <c r="CI619" s="93">
        <v>19</v>
      </c>
      <c r="CJ619" s="93" t="s">
        <v>822</v>
      </c>
      <c r="CK619" s="93" t="s">
        <v>94</v>
      </c>
      <c r="CL619" s="93" t="s">
        <v>869</v>
      </c>
      <c r="CM619" s="93">
        <v>695</v>
      </c>
    </row>
    <row r="620" spans="87:91" ht="13.5">
      <c r="CI620" s="93">
        <v>19</v>
      </c>
      <c r="CJ620" s="93" t="s">
        <v>822</v>
      </c>
      <c r="CK620" s="93" t="s">
        <v>94</v>
      </c>
      <c r="CL620" s="93" t="s">
        <v>1023</v>
      </c>
      <c r="CM620" s="93">
        <v>696</v>
      </c>
    </row>
    <row r="621" spans="87:91" ht="13.5">
      <c r="CI621" s="93"/>
      <c r="CJ621" s="93"/>
      <c r="CK621" s="93"/>
      <c r="CL621" s="93"/>
      <c r="CM621" s="93"/>
    </row>
    <row r="622" spans="87:91" ht="13.5">
      <c r="CI622" s="93">
        <v>20</v>
      </c>
      <c r="CJ622" s="93" t="s">
        <v>822</v>
      </c>
      <c r="CK622" s="93" t="s">
        <v>870</v>
      </c>
      <c r="CL622" s="93" t="s">
        <v>871</v>
      </c>
      <c r="CM622" s="93">
        <v>697</v>
      </c>
    </row>
    <row r="623" spans="87:91" ht="13.5">
      <c r="CI623" s="93">
        <v>20</v>
      </c>
      <c r="CJ623" s="93" t="s">
        <v>822</v>
      </c>
      <c r="CK623" s="93" t="s">
        <v>870</v>
      </c>
      <c r="CL623" s="93" t="s">
        <v>872</v>
      </c>
      <c r="CM623" s="93">
        <v>698</v>
      </c>
    </row>
    <row r="624" spans="87:91" ht="13.5">
      <c r="CI624" s="93">
        <v>20</v>
      </c>
      <c r="CJ624" s="93" t="s">
        <v>822</v>
      </c>
      <c r="CK624" s="93" t="s">
        <v>870</v>
      </c>
      <c r="CL624" s="93" t="s">
        <v>873</v>
      </c>
      <c r="CM624" s="93">
        <v>699</v>
      </c>
    </row>
    <row r="625" spans="87:91" ht="13.5">
      <c r="CI625" s="93">
        <v>20</v>
      </c>
      <c r="CJ625" s="93" t="s">
        <v>822</v>
      </c>
      <c r="CK625" s="93" t="s">
        <v>870</v>
      </c>
      <c r="CL625" s="93" t="s">
        <v>874</v>
      </c>
      <c r="CM625" s="93">
        <v>700</v>
      </c>
    </row>
    <row r="626" spans="87:91" ht="13.5">
      <c r="CI626" s="93">
        <v>20</v>
      </c>
      <c r="CJ626" s="93" t="s">
        <v>822</v>
      </c>
      <c r="CK626" s="93" t="s">
        <v>870</v>
      </c>
      <c r="CL626" s="93" t="s">
        <v>875</v>
      </c>
      <c r="CM626" s="93">
        <v>701</v>
      </c>
    </row>
    <row r="627" spans="87:91" ht="13.5">
      <c r="CI627" s="93">
        <v>20</v>
      </c>
      <c r="CJ627" s="93" t="s">
        <v>822</v>
      </c>
      <c r="CK627" s="93" t="s">
        <v>870</v>
      </c>
      <c r="CL627" s="93" t="s">
        <v>876</v>
      </c>
      <c r="CM627" s="93">
        <v>702</v>
      </c>
    </row>
    <row r="628" spans="87:91" ht="13.5">
      <c r="CI628" s="93">
        <v>20</v>
      </c>
      <c r="CJ628" s="93" t="s">
        <v>822</v>
      </c>
      <c r="CK628" s="93" t="s">
        <v>870</v>
      </c>
      <c r="CL628" s="93" t="s">
        <v>877</v>
      </c>
      <c r="CM628" s="93">
        <v>703</v>
      </c>
    </row>
    <row r="629" spans="87:91" ht="13.5">
      <c r="CI629" s="93">
        <v>20</v>
      </c>
      <c r="CJ629" s="93" t="s">
        <v>822</v>
      </c>
      <c r="CK629" s="93" t="s">
        <v>870</v>
      </c>
      <c r="CL629" s="93" t="s">
        <v>878</v>
      </c>
      <c r="CM629" s="93">
        <v>704</v>
      </c>
    </row>
    <row r="630" spans="87:91" ht="13.5">
      <c r="CI630" s="93">
        <v>20</v>
      </c>
      <c r="CJ630" s="93" t="s">
        <v>822</v>
      </c>
      <c r="CK630" s="93" t="s">
        <v>870</v>
      </c>
      <c r="CL630" s="93" t="s">
        <v>879</v>
      </c>
      <c r="CM630" s="93">
        <v>705</v>
      </c>
    </row>
    <row r="631" spans="87:91" ht="13.5">
      <c r="CI631" s="93">
        <v>20</v>
      </c>
      <c r="CJ631" s="93" t="s">
        <v>822</v>
      </c>
      <c r="CK631" s="93" t="s">
        <v>870</v>
      </c>
      <c r="CL631" s="93" t="s">
        <v>880</v>
      </c>
      <c r="CM631" s="93">
        <v>706</v>
      </c>
    </row>
    <row r="632" spans="87:91" ht="13.5">
      <c r="CI632" s="93">
        <v>20</v>
      </c>
      <c r="CJ632" s="93" t="s">
        <v>822</v>
      </c>
      <c r="CK632" s="93" t="s">
        <v>870</v>
      </c>
      <c r="CL632" s="93" t="s">
        <v>881</v>
      </c>
      <c r="CM632" s="93">
        <v>707</v>
      </c>
    </row>
    <row r="633" spans="87:91" ht="13.5">
      <c r="CI633" s="93">
        <v>20</v>
      </c>
      <c r="CJ633" s="93" t="s">
        <v>822</v>
      </c>
      <c r="CK633" s="93" t="s">
        <v>870</v>
      </c>
      <c r="CL633" s="93" t="s">
        <v>882</v>
      </c>
      <c r="CM633" s="93">
        <v>708</v>
      </c>
    </row>
    <row r="634" spans="87:91" ht="13.5">
      <c r="CI634" s="93">
        <v>20</v>
      </c>
      <c r="CJ634" s="93" t="s">
        <v>822</v>
      </c>
      <c r="CK634" s="93" t="s">
        <v>870</v>
      </c>
      <c r="CL634" s="93" t="s">
        <v>883</v>
      </c>
      <c r="CM634" s="93">
        <v>709</v>
      </c>
    </row>
    <row r="635" spans="87:91" ht="13.5">
      <c r="CI635" s="93">
        <v>20</v>
      </c>
      <c r="CJ635" s="93" t="s">
        <v>822</v>
      </c>
      <c r="CK635" s="93" t="s">
        <v>870</v>
      </c>
      <c r="CL635" s="93" t="s">
        <v>884</v>
      </c>
      <c r="CM635" s="93">
        <v>710</v>
      </c>
    </row>
    <row r="636" spans="87:91" ht="13.5">
      <c r="CI636" s="93">
        <v>20</v>
      </c>
      <c r="CJ636" s="93" t="s">
        <v>822</v>
      </c>
      <c r="CK636" s="93" t="s">
        <v>870</v>
      </c>
      <c r="CL636" s="93" t="s">
        <v>885</v>
      </c>
      <c r="CM636" s="93">
        <v>711</v>
      </c>
    </row>
    <row r="637" spans="87:91" ht="13.5">
      <c r="CI637" s="93">
        <v>20</v>
      </c>
      <c r="CJ637" s="93" t="s">
        <v>822</v>
      </c>
      <c r="CK637" s="93" t="s">
        <v>870</v>
      </c>
      <c r="CL637" s="93" t="s">
        <v>886</v>
      </c>
      <c r="CM637" s="93">
        <v>712</v>
      </c>
    </row>
    <row r="638" spans="87:91" ht="13.5">
      <c r="CI638" s="93">
        <v>20</v>
      </c>
      <c r="CJ638" s="93" t="s">
        <v>822</v>
      </c>
      <c r="CK638" s="93" t="s">
        <v>870</v>
      </c>
      <c r="CL638" s="93" t="s">
        <v>887</v>
      </c>
      <c r="CM638" s="93">
        <v>713</v>
      </c>
    </row>
    <row r="639" spans="87:91" ht="13.5">
      <c r="CI639" s="93">
        <v>20</v>
      </c>
      <c r="CJ639" s="93" t="s">
        <v>822</v>
      </c>
      <c r="CK639" s="93" t="s">
        <v>870</v>
      </c>
      <c r="CL639" s="93" t="s">
        <v>888</v>
      </c>
      <c r="CM639" s="93">
        <v>714</v>
      </c>
    </row>
    <row r="640" spans="87:91" ht="13.5">
      <c r="CI640" s="93">
        <v>20</v>
      </c>
      <c r="CJ640" s="93" t="s">
        <v>822</v>
      </c>
      <c r="CK640" s="93" t="s">
        <v>870</v>
      </c>
      <c r="CL640" s="93" t="s">
        <v>889</v>
      </c>
      <c r="CM640" s="93">
        <v>715</v>
      </c>
    </row>
    <row r="641" spans="87:91" ht="13.5">
      <c r="CI641" s="93">
        <v>20</v>
      </c>
      <c r="CJ641" s="93" t="s">
        <v>822</v>
      </c>
      <c r="CK641" s="93" t="s">
        <v>870</v>
      </c>
      <c r="CL641" s="93" t="s">
        <v>890</v>
      </c>
      <c r="CM641" s="93">
        <v>716</v>
      </c>
    </row>
    <row r="642" spans="87:91" ht="13.5">
      <c r="CI642" s="93">
        <v>20</v>
      </c>
      <c r="CJ642" s="93" t="s">
        <v>822</v>
      </c>
      <c r="CK642" s="93" t="s">
        <v>870</v>
      </c>
      <c r="CL642" s="93" t="s">
        <v>891</v>
      </c>
      <c r="CM642" s="93">
        <v>717</v>
      </c>
    </row>
    <row r="643" spans="87:91" ht="13.5">
      <c r="CI643" s="93">
        <v>20</v>
      </c>
      <c r="CJ643" s="93" t="s">
        <v>822</v>
      </c>
      <c r="CK643" s="93" t="s">
        <v>870</v>
      </c>
      <c r="CL643" s="93" t="s">
        <v>892</v>
      </c>
      <c r="CM643" s="93">
        <v>718</v>
      </c>
    </row>
    <row r="644" spans="87:91" ht="13.5">
      <c r="CI644" s="93">
        <v>20</v>
      </c>
      <c r="CJ644" s="93" t="s">
        <v>822</v>
      </c>
      <c r="CK644" s="93" t="s">
        <v>870</v>
      </c>
      <c r="CL644" s="93" t="s">
        <v>893</v>
      </c>
      <c r="CM644" s="93">
        <v>719</v>
      </c>
    </row>
    <row r="645" spans="87:91" ht="13.5">
      <c r="CI645" s="93">
        <v>20</v>
      </c>
      <c r="CJ645" s="93" t="s">
        <v>822</v>
      </c>
      <c r="CK645" s="93" t="s">
        <v>870</v>
      </c>
      <c r="CL645" s="93" t="s">
        <v>894</v>
      </c>
      <c r="CM645" s="93">
        <v>720</v>
      </c>
    </row>
    <row r="646" spans="87:91" ht="13.5">
      <c r="CI646" s="93">
        <v>20</v>
      </c>
      <c r="CJ646" s="93" t="s">
        <v>822</v>
      </c>
      <c r="CK646" s="93" t="s">
        <v>870</v>
      </c>
      <c r="CL646" s="93" t="s">
        <v>895</v>
      </c>
      <c r="CM646" s="93">
        <v>721</v>
      </c>
    </row>
    <row r="647" spans="87:91" ht="13.5">
      <c r="CI647" s="93">
        <v>20</v>
      </c>
      <c r="CJ647" s="93" t="s">
        <v>822</v>
      </c>
      <c r="CK647" s="93" t="s">
        <v>870</v>
      </c>
      <c r="CL647" s="93" t="s">
        <v>896</v>
      </c>
      <c r="CM647" s="93">
        <v>722</v>
      </c>
    </row>
    <row r="648" spans="87:91" ht="13.5">
      <c r="CI648" s="93"/>
      <c r="CJ648" s="93"/>
      <c r="CK648" s="93"/>
      <c r="CL648" s="93"/>
      <c r="CM648" s="93"/>
    </row>
    <row r="649" spans="87:91" ht="13.5">
      <c r="CI649" s="93">
        <v>21</v>
      </c>
      <c r="CJ649" s="93" t="s">
        <v>97</v>
      </c>
      <c r="CK649" s="93" t="s">
        <v>712</v>
      </c>
      <c r="CL649" s="93" t="s">
        <v>713</v>
      </c>
      <c r="CM649" s="93">
        <v>723</v>
      </c>
    </row>
    <row r="650" spans="87:91" ht="13.5">
      <c r="CI650" s="93">
        <v>21</v>
      </c>
      <c r="CJ650" s="93" t="s">
        <v>97</v>
      </c>
      <c r="CK650" s="93" t="s">
        <v>712</v>
      </c>
      <c r="CL650" s="93" t="s">
        <v>714</v>
      </c>
      <c r="CM650" s="93">
        <v>724</v>
      </c>
    </row>
    <row r="651" spans="87:91" ht="13.5">
      <c r="CI651" s="93">
        <v>21</v>
      </c>
      <c r="CJ651" s="93" t="s">
        <v>97</v>
      </c>
      <c r="CK651" s="93" t="s">
        <v>712</v>
      </c>
      <c r="CL651" s="93" t="s">
        <v>715</v>
      </c>
      <c r="CM651" s="93">
        <v>725</v>
      </c>
    </row>
    <row r="652" spans="87:91" ht="13.5">
      <c r="CI652" s="93">
        <v>21</v>
      </c>
      <c r="CJ652" s="93" t="s">
        <v>97</v>
      </c>
      <c r="CK652" s="93" t="s">
        <v>712</v>
      </c>
      <c r="CL652" s="93" t="s">
        <v>716</v>
      </c>
      <c r="CM652" s="93">
        <v>726</v>
      </c>
    </row>
    <row r="653" spans="87:91" ht="13.5">
      <c r="CI653" s="93">
        <v>21</v>
      </c>
      <c r="CJ653" s="93" t="s">
        <v>97</v>
      </c>
      <c r="CK653" s="93" t="s">
        <v>712</v>
      </c>
      <c r="CL653" s="93" t="s">
        <v>717</v>
      </c>
      <c r="CM653" s="93">
        <v>727</v>
      </c>
    </row>
    <row r="654" spans="87:91" ht="13.5">
      <c r="CI654" s="93">
        <v>21</v>
      </c>
      <c r="CJ654" s="93" t="s">
        <v>97</v>
      </c>
      <c r="CK654" s="93" t="s">
        <v>712</v>
      </c>
      <c r="CL654" s="93" t="s">
        <v>718</v>
      </c>
      <c r="CM654" s="93">
        <v>728</v>
      </c>
    </row>
    <row r="655" spans="87:91" ht="13.5">
      <c r="CI655" s="93">
        <v>21</v>
      </c>
      <c r="CJ655" s="93" t="s">
        <v>97</v>
      </c>
      <c r="CK655" s="93" t="s">
        <v>712</v>
      </c>
      <c r="CL655" s="93" t="s">
        <v>719</v>
      </c>
      <c r="CM655" s="93">
        <v>729</v>
      </c>
    </row>
    <row r="656" spans="87:91" ht="13.5">
      <c r="CI656" s="93">
        <v>21</v>
      </c>
      <c r="CJ656" s="93" t="s">
        <v>97</v>
      </c>
      <c r="CK656" s="93" t="s">
        <v>712</v>
      </c>
      <c r="CL656" s="93" t="s">
        <v>720</v>
      </c>
      <c r="CM656" s="93">
        <v>730</v>
      </c>
    </row>
    <row r="657" spans="87:91" ht="13.5">
      <c r="CI657" s="93">
        <v>21</v>
      </c>
      <c r="CJ657" s="93" t="s">
        <v>97</v>
      </c>
      <c r="CK657" s="93" t="s">
        <v>712</v>
      </c>
      <c r="CL657" s="93" t="s">
        <v>721</v>
      </c>
      <c r="CM657" s="93">
        <v>731</v>
      </c>
    </row>
    <row r="658" spans="87:91" ht="13.5">
      <c r="CI658" s="93">
        <v>21</v>
      </c>
      <c r="CJ658" s="93" t="s">
        <v>97</v>
      </c>
      <c r="CK658" s="93" t="s">
        <v>712</v>
      </c>
      <c r="CL658" s="93" t="s">
        <v>722</v>
      </c>
      <c r="CM658" s="93">
        <v>732</v>
      </c>
    </row>
    <row r="659" spans="87:91" ht="13.5">
      <c r="CI659" s="93">
        <v>21</v>
      </c>
      <c r="CJ659" s="93" t="s">
        <v>97</v>
      </c>
      <c r="CK659" s="93" t="s">
        <v>712</v>
      </c>
      <c r="CL659" s="93" t="s">
        <v>723</v>
      </c>
      <c r="CM659" s="93">
        <v>733</v>
      </c>
    </row>
    <row r="660" spans="87:91" ht="13.5">
      <c r="CI660" s="93">
        <v>21</v>
      </c>
      <c r="CJ660" s="93" t="s">
        <v>97</v>
      </c>
      <c r="CK660" s="93" t="s">
        <v>712</v>
      </c>
      <c r="CL660" s="93" t="s">
        <v>724</v>
      </c>
      <c r="CM660" s="93">
        <v>734</v>
      </c>
    </row>
    <row r="661" spans="87:91" ht="13.5">
      <c r="CI661" s="93">
        <v>21</v>
      </c>
      <c r="CJ661" s="93" t="s">
        <v>97</v>
      </c>
      <c r="CK661" s="93" t="s">
        <v>712</v>
      </c>
      <c r="CL661" s="93" t="s">
        <v>725</v>
      </c>
      <c r="CM661" s="93">
        <v>735</v>
      </c>
    </row>
    <row r="662" spans="87:91" ht="13.5">
      <c r="CI662" s="93">
        <v>21</v>
      </c>
      <c r="CJ662" s="93" t="s">
        <v>97</v>
      </c>
      <c r="CK662" s="93" t="s">
        <v>712</v>
      </c>
      <c r="CL662" s="93" t="s">
        <v>726</v>
      </c>
      <c r="CM662" s="93">
        <v>736</v>
      </c>
    </row>
    <row r="663" spans="87:91" ht="13.5">
      <c r="CI663" s="93">
        <v>21</v>
      </c>
      <c r="CJ663" s="93" t="s">
        <v>97</v>
      </c>
      <c r="CK663" s="93" t="s">
        <v>712</v>
      </c>
      <c r="CL663" s="93" t="s">
        <v>727</v>
      </c>
      <c r="CM663" s="93">
        <v>737</v>
      </c>
    </row>
    <row r="664" spans="87:91" ht="13.5">
      <c r="CI664" s="93">
        <v>21</v>
      </c>
      <c r="CJ664" s="93" t="s">
        <v>97</v>
      </c>
      <c r="CK664" s="93" t="s">
        <v>712</v>
      </c>
      <c r="CL664" s="93" t="s">
        <v>728</v>
      </c>
      <c r="CM664" s="93">
        <v>738</v>
      </c>
    </row>
    <row r="665" spans="87:91" ht="13.5">
      <c r="CI665" s="93">
        <v>21</v>
      </c>
      <c r="CJ665" s="93" t="s">
        <v>97</v>
      </c>
      <c r="CK665" s="93" t="s">
        <v>712</v>
      </c>
      <c r="CL665" s="93" t="s">
        <v>729</v>
      </c>
      <c r="CM665" s="93">
        <v>739</v>
      </c>
    </row>
    <row r="666" spans="87:91" ht="13.5">
      <c r="CI666" s="93">
        <v>21</v>
      </c>
      <c r="CJ666" s="93" t="s">
        <v>97</v>
      </c>
      <c r="CK666" s="93" t="s">
        <v>712</v>
      </c>
      <c r="CL666" s="93" t="s">
        <v>730</v>
      </c>
      <c r="CM666" s="93">
        <v>740</v>
      </c>
    </row>
    <row r="667" spans="87:91" ht="13.5">
      <c r="CI667" s="93">
        <v>21</v>
      </c>
      <c r="CJ667" s="93" t="s">
        <v>97</v>
      </c>
      <c r="CK667" s="93" t="s">
        <v>712</v>
      </c>
      <c r="CL667" s="93" t="s">
        <v>731</v>
      </c>
      <c r="CM667" s="93">
        <v>741</v>
      </c>
    </row>
    <row r="668" spans="87:91" ht="13.5">
      <c r="CI668" s="93">
        <v>21</v>
      </c>
      <c r="CJ668" s="93" t="s">
        <v>97</v>
      </c>
      <c r="CK668" s="93" t="s">
        <v>712</v>
      </c>
      <c r="CL668" s="93" t="s">
        <v>732</v>
      </c>
      <c r="CM668" s="93">
        <v>742</v>
      </c>
    </row>
    <row r="669" spans="87:91" ht="13.5">
      <c r="CI669" s="93">
        <v>21</v>
      </c>
      <c r="CJ669" s="93" t="s">
        <v>97</v>
      </c>
      <c r="CK669" s="93" t="s">
        <v>712</v>
      </c>
      <c r="CL669" s="93" t="s">
        <v>733</v>
      </c>
      <c r="CM669" s="93">
        <v>743</v>
      </c>
    </row>
    <row r="670" spans="87:91" ht="13.5">
      <c r="CI670" s="93">
        <v>21</v>
      </c>
      <c r="CJ670" s="93" t="s">
        <v>97</v>
      </c>
      <c r="CK670" s="93" t="s">
        <v>712</v>
      </c>
      <c r="CL670" s="93" t="s">
        <v>734</v>
      </c>
      <c r="CM670" s="93">
        <v>744</v>
      </c>
    </row>
    <row r="671" spans="87:91" ht="13.5">
      <c r="CI671" s="93">
        <v>21</v>
      </c>
      <c r="CJ671" s="93" t="s">
        <v>97</v>
      </c>
      <c r="CK671" s="93" t="s">
        <v>712</v>
      </c>
      <c r="CL671" s="93" t="s">
        <v>735</v>
      </c>
      <c r="CM671" s="93">
        <v>745</v>
      </c>
    </row>
    <row r="672" spans="87:91" ht="13.5">
      <c r="CI672" s="93">
        <v>21</v>
      </c>
      <c r="CJ672" s="93" t="s">
        <v>97</v>
      </c>
      <c r="CK672" s="93" t="s">
        <v>712</v>
      </c>
      <c r="CL672" s="93" t="s">
        <v>736</v>
      </c>
      <c r="CM672" s="93">
        <v>746</v>
      </c>
    </row>
    <row r="673" spans="87:91" ht="13.5">
      <c r="CI673" s="93">
        <v>21</v>
      </c>
      <c r="CJ673" s="93" t="s">
        <v>97</v>
      </c>
      <c r="CK673" s="93" t="s">
        <v>712</v>
      </c>
      <c r="CL673" s="93" t="s">
        <v>737</v>
      </c>
      <c r="CM673" s="93">
        <v>747</v>
      </c>
    </row>
    <row r="674" spans="87:91" ht="13.5">
      <c r="CI674" s="93">
        <v>21</v>
      </c>
      <c r="CJ674" s="93" t="s">
        <v>97</v>
      </c>
      <c r="CK674" s="93" t="s">
        <v>712</v>
      </c>
      <c r="CL674" s="93" t="s">
        <v>738</v>
      </c>
      <c r="CM674" s="93">
        <v>748</v>
      </c>
    </row>
    <row r="675" spans="87:91" ht="13.5">
      <c r="CI675" s="93">
        <v>21</v>
      </c>
      <c r="CJ675" s="93" t="s">
        <v>97</v>
      </c>
      <c r="CK675" s="93" t="s">
        <v>712</v>
      </c>
      <c r="CL675" s="93" t="s">
        <v>739</v>
      </c>
      <c r="CM675" s="93">
        <v>749</v>
      </c>
    </row>
    <row r="676" spans="87:91" ht="13.5">
      <c r="CI676" s="93">
        <v>21</v>
      </c>
      <c r="CJ676" s="93" t="s">
        <v>97</v>
      </c>
      <c r="CK676" s="93" t="s">
        <v>712</v>
      </c>
      <c r="CL676" s="93" t="s">
        <v>740</v>
      </c>
      <c r="CM676" s="93">
        <v>750</v>
      </c>
    </row>
    <row r="677" spans="87:91" ht="13.5">
      <c r="CI677" s="93">
        <v>21</v>
      </c>
      <c r="CJ677" s="93" t="s">
        <v>97</v>
      </c>
      <c r="CK677" s="93" t="s">
        <v>712</v>
      </c>
      <c r="CL677" s="93" t="s">
        <v>741</v>
      </c>
      <c r="CM677" s="93">
        <v>751</v>
      </c>
    </row>
    <row r="678" spans="87:91" ht="13.5">
      <c r="CI678" s="93">
        <v>21</v>
      </c>
      <c r="CJ678" s="93" t="s">
        <v>97</v>
      </c>
      <c r="CK678" s="93" t="s">
        <v>712</v>
      </c>
      <c r="CL678" s="93" t="s">
        <v>742</v>
      </c>
      <c r="CM678" s="93">
        <v>752</v>
      </c>
    </row>
    <row r="679" spans="87:91" ht="13.5">
      <c r="CI679" s="93">
        <v>21</v>
      </c>
      <c r="CJ679" s="93" t="s">
        <v>97</v>
      </c>
      <c r="CK679" s="93" t="s">
        <v>712</v>
      </c>
      <c r="CL679" s="93" t="s">
        <v>743</v>
      </c>
      <c r="CM679" s="93">
        <v>753</v>
      </c>
    </row>
    <row r="680" spans="87:91" ht="13.5">
      <c r="CI680" s="93">
        <v>21</v>
      </c>
      <c r="CJ680" s="93" t="s">
        <v>97</v>
      </c>
      <c r="CK680" s="93" t="s">
        <v>712</v>
      </c>
      <c r="CL680" s="93" t="s">
        <v>744</v>
      </c>
      <c r="CM680" s="93">
        <v>754</v>
      </c>
    </row>
    <row r="681" spans="87:91" ht="13.5">
      <c r="CI681" s="93">
        <v>21</v>
      </c>
      <c r="CJ681" s="93" t="s">
        <v>97</v>
      </c>
      <c r="CK681" s="93" t="s">
        <v>712</v>
      </c>
      <c r="CL681" s="93" t="s">
        <v>745</v>
      </c>
      <c r="CM681" s="93">
        <v>755</v>
      </c>
    </row>
    <row r="682" spans="87:91" ht="13.5">
      <c r="CI682" s="93">
        <v>21</v>
      </c>
      <c r="CJ682" s="93" t="s">
        <v>97</v>
      </c>
      <c r="CK682" s="93" t="s">
        <v>712</v>
      </c>
      <c r="CL682" s="93" t="s">
        <v>746</v>
      </c>
      <c r="CM682" s="93">
        <v>756</v>
      </c>
    </row>
    <row r="683" spans="87:91" ht="13.5">
      <c r="CI683" s="93">
        <v>21</v>
      </c>
      <c r="CJ683" s="93" t="s">
        <v>97</v>
      </c>
      <c r="CK683" s="93" t="s">
        <v>712</v>
      </c>
      <c r="CL683" s="93" t="s">
        <v>747</v>
      </c>
      <c r="CM683" s="93">
        <v>757</v>
      </c>
    </row>
    <row r="684" spans="87:91" ht="13.5">
      <c r="CI684" s="93">
        <v>21</v>
      </c>
      <c r="CJ684" s="93" t="s">
        <v>97</v>
      </c>
      <c r="CK684" s="93" t="s">
        <v>712</v>
      </c>
      <c r="CL684" s="93" t="s">
        <v>748</v>
      </c>
      <c r="CM684" s="93">
        <v>758</v>
      </c>
    </row>
    <row r="685" spans="87:91" ht="13.5">
      <c r="CI685" s="93">
        <v>21</v>
      </c>
      <c r="CJ685" s="93" t="s">
        <v>97</v>
      </c>
      <c r="CK685" s="93" t="s">
        <v>712</v>
      </c>
      <c r="CL685" s="93" t="s">
        <v>749</v>
      </c>
      <c r="CM685" s="93">
        <v>759</v>
      </c>
    </row>
    <row r="686" spans="87:91" ht="13.5">
      <c r="CI686" s="93">
        <v>21</v>
      </c>
      <c r="CJ686" s="93" t="s">
        <v>97</v>
      </c>
      <c r="CK686" s="93" t="s">
        <v>712</v>
      </c>
      <c r="CL686" s="93" t="s">
        <v>750</v>
      </c>
      <c r="CM686" s="93">
        <v>760</v>
      </c>
    </row>
    <row r="687" spans="87:91" ht="13.5">
      <c r="CI687" s="93">
        <v>21</v>
      </c>
      <c r="CJ687" s="93" t="s">
        <v>97</v>
      </c>
      <c r="CK687" s="93" t="s">
        <v>712</v>
      </c>
      <c r="CL687" s="93" t="s">
        <v>751</v>
      </c>
      <c r="CM687" s="93">
        <v>761</v>
      </c>
    </row>
    <row r="688" spans="87:91" ht="13.5">
      <c r="CI688" s="93">
        <v>21</v>
      </c>
      <c r="CJ688" s="93" t="s">
        <v>97</v>
      </c>
      <c r="CK688" s="93" t="s">
        <v>712</v>
      </c>
      <c r="CL688" s="93" t="s">
        <v>752</v>
      </c>
      <c r="CM688" s="93">
        <v>762</v>
      </c>
    </row>
    <row r="689" spans="87:91" ht="13.5">
      <c r="CI689" s="93">
        <v>21</v>
      </c>
      <c r="CJ689" s="93" t="s">
        <v>97</v>
      </c>
      <c r="CK689" s="93" t="s">
        <v>712</v>
      </c>
      <c r="CL689" s="93" t="s">
        <v>753</v>
      </c>
      <c r="CM689" s="93">
        <v>763</v>
      </c>
    </row>
    <row r="690" spans="87:91" ht="13.5">
      <c r="CI690" s="93">
        <v>21</v>
      </c>
      <c r="CJ690" s="93" t="s">
        <v>97</v>
      </c>
      <c r="CK690" s="93" t="s">
        <v>712</v>
      </c>
      <c r="CL690" s="93" t="s">
        <v>754</v>
      </c>
      <c r="CM690" s="93">
        <v>764</v>
      </c>
    </row>
    <row r="691" spans="87:91" ht="13.5">
      <c r="CI691" s="93">
        <v>21</v>
      </c>
      <c r="CJ691" s="93" t="s">
        <v>97</v>
      </c>
      <c r="CK691" s="93" t="s">
        <v>712</v>
      </c>
      <c r="CL691" s="93" t="s">
        <v>755</v>
      </c>
      <c r="CM691" s="93">
        <v>765</v>
      </c>
    </row>
    <row r="692" spans="87:91" ht="13.5">
      <c r="CI692" s="93">
        <v>21</v>
      </c>
      <c r="CJ692" s="93" t="s">
        <v>97</v>
      </c>
      <c r="CK692" s="93" t="s">
        <v>712</v>
      </c>
      <c r="CL692" s="93" t="s">
        <v>756</v>
      </c>
      <c r="CM692" s="93">
        <v>766</v>
      </c>
    </row>
    <row r="693" spans="87:91" ht="13.5">
      <c r="CI693" s="93">
        <v>21</v>
      </c>
      <c r="CJ693" s="93" t="s">
        <v>97</v>
      </c>
      <c r="CK693" s="93" t="s">
        <v>712</v>
      </c>
      <c r="CL693" s="93" t="s">
        <v>757</v>
      </c>
      <c r="CM693" s="93">
        <v>767</v>
      </c>
    </row>
    <row r="694" spans="87:91" ht="13.5">
      <c r="CI694" s="93">
        <v>21</v>
      </c>
      <c r="CJ694" s="93" t="s">
        <v>97</v>
      </c>
      <c r="CK694" s="93" t="s">
        <v>712</v>
      </c>
      <c r="CL694" s="93" t="s">
        <v>758</v>
      </c>
      <c r="CM694" s="93">
        <v>768</v>
      </c>
    </row>
    <row r="695" spans="87:91" ht="13.5">
      <c r="CI695" s="93">
        <v>21</v>
      </c>
      <c r="CJ695" s="93" t="s">
        <v>97</v>
      </c>
      <c r="CK695" s="93" t="s">
        <v>712</v>
      </c>
      <c r="CL695" s="93" t="s">
        <v>759</v>
      </c>
      <c r="CM695" s="93">
        <v>769</v>
      </c>
    </row>
    <row r="696" spans="87:91" ht="13.5">
      <c r="CI696" s="93">
        <v>21</v>
      </c>
      <c r="CJ696" s="93" t="s">
        <v>97</v>
      </c>
      <c r="CK696" s="93" t="s">
        <v>712</v>
      </c>
      <c r="CL696" s="93" t="s">
        <v>760</v>
      </c>
      <c r="CM696" s="93">
        <v>770</v>
      </c>
    </row>
    <row r="697" spans="87:91" ht="13.5">
      <c r="CI697" s="93">
        <v>21</v>
      </c>
      <c r="CJ697" s="93" t="s">
        <v>97</v>
      </c>
      <c r="CK697" s="93" t="s">
        <v>712</v>
      </c>
      <c r="CL697" s="93" t="s">
        <v>761</v>
      </c>
      <c r="CM697" s="93">
        <v>771</v>
      </c>
    </row>
    <row r="698" spans="87:91" ht="13.5">
      <c r="CI698" s="93">
        <v>21</v>
      </c>
      <c r="CJ698" s="93" t="s">
        <v>97</v>
      </c>
      <c r="CK698" s="93" t="s">
        <v>712</v>
      </c>
      <c r="CL698" s="93" t="s">
        <v>762</v>
      </c>
      <c r="CM698" s="93">
        <v>772</v>
      </c>
    </row>
    <row r="699" spans="87:91" ht="13.5">
      <c r="CI699" s="93">
        <v>21</v>
      </c>
      <c r="CJ699" s="93" t="s">
        <v>97</v>
      </c>
      <c r="CK699" s="93" t="s">
        <v>712</v>
      </c>
      <c r="CL699" s="93" t="s">
        <v>763</v>
      </c>
      <c r="CM699" s="93">
        <v>773</v>
      </c>
    </row>
    <row r="700" spans="87:91" ht="13.5">
      <c r="CI700" s="93">
        <v>21</v>
      </c>
      <c r="CJ700" s="93" t="s">
        <v>97</v>
      </c>
      <c r="CK700" s="93" t="s">
        <v>712</v>
      </c>
      <c r="CL700" s="93" t="s">
        <v>764</v>
      </c>
      <c r="CM700" s="93">
        <v>774</v>
      </c>
    </row>
    <row r="701" spans="87:91" ht="13.5">
      <c r="CI701" s="93">
        <v>21</v>
      </c>
      <c r="CJ701" s="93" t="s">
        <v>97</v>
      </c>
      <c r="CK701" s="93" t="s">
        <v>712</v>
      </c>
      <c r="CL701" s="93" t="s">
        <v>765</v>
      </c>
      <c r="CM701" s="93">
        <v>775</v>
      </c>
    </row>
    <row r="702" spans="87:91" ht="13.5">
      <c r="CI702" s="93"/>
      <c r="CJ702" s="93"/>
      <c r="CK702" s="93"/>
      <c r="CL702" s="93"/>
      <c r="CM702" s="93"/>
    </row>
    <row r="703" spans="87:91" ht="13.5">
      <c r="CI703" s="93"/>
      <c r="CJ703" s="93"/>
      <c r="CK703" s="93"/>
      <c r="CL703" s="93"/>
      <c r="CM703" s="93"/>
    </row>
    <row r="704" spans="87:91" ht="13.5">
      <c r="CI704" s="93"/>
      <c r="CJ704" s="93"/>
      <c r="CK704" s="93"/>
      <c r="CL704" s="93"/>
      <c r="CM704" s="93"/>
    </row>
    <row r="705" spans="87:91" ht="13.5">
      <c r="CI705" s="93"/>
      <c r="CJ705" s="93"/>
      <c r="CK705" s="93"/>
      <c r="CL705" s="93"/>
      <c r="CM705" s="93"/>
    </row>
    <row r="706" spans="87:91" ht="13.5">
      <c r="CI706" s="93"/>
      <c r="CJ706" s="93"/>
      <c r="CK706" s="93"/>
      <c r="CL706" s="93"/>
      <c r="CM706" s="93"/>
    </row>
  </sheetData>
  <sheetProtection selectLockedCells="1"/>
  <protectedRanges>
    <protectedRange password="D8A5" sqref="D515:D65547 D192:P513 B515:B65547 O515:O65547 CD34:CM181 CB2:CC182 W515:W65547 S515:S65547 I515:I65547 B2 BX457:BZ65490 BX34:BZ134 CB505:CC65538 D2 S2 O2 W2 I2 CA504:CA65537 CD504:CP65537 CD2:CP33 CA34:CA181 BX2:CA33 Q4:S54 W4:W54 U4:U54 I4:I54 O4:O54 B4:B54 D4:D54 Q61:S513" name="範囲1"/>
  </protectedRanges>
  <mergeCells count="57">
    <mergeCell ref="BQ2:BQ3"/>
    <mergeCell ref="BF2:BF3"/>
    <mergeCell ref="BE2:BE3"/>
    <mergeCell ref="BD2:BD3"/>
    <mergeCell ref="BC2:BC3"/>
    <mergeCell ref="BK2:BK3"/>
    <mergeCell ref="BJ2:BJ3"/>
    <mergeCell ref="BI2:BI3"/>
    <mergeCell ref="BH2:BH3"/>
    <mergeCell ref="BG2:BG3"/>
    <mergeCell ref="BP2:BP3"/>
    <mergeCell ref="BN2:BN3"/>
    <mergeCell ref="BM2:BM3"/>
    <mergeCell ref="BL2:BL3"/>
    <mergeCell ref="BV2:BV3"/>
    <mergeCell ref="BU2:BU3"/>
    <mergeCell ref="BT2:BT3"/>
    <mergeCell ref="BS2:BS3"/>
    <mergeCell ref="BR2:BR3"/>
    <mergeCell ref="X2:X3"/>
    <mergeCell ref="Y2:Y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B2:B3"/>
    <mergeCell ref="C2:C3"/>
    <mergeCell ref="D2:D3"/>
    <mergeCell ref="E2:E3"/>
    <mergeCell ref="F2:F3"/>
    <mergeCell ref="BA2:BA3"/>
    <mergeCell ref="AG2:AJ2"/>
    <mergeCell ref="AA2:AA3"/>
    <mergeCell ref="AB2:AB3"/>
    <mergeCell ref="AC2:AC3"/>
    <mergeCell ref="AD2:AD3"/>
    <mergeCell ref="AE2:AE3"/>
    <mergeCell ref="AF2:AF3"/>
    <mergeCell ref="AS2:AV2"/>
    <mergeCell ref="AY2:AZ2"/>
    <mergeCell ref="AW2:AX2"/>
    <mergeCell ref="AQ2:AQ3"/>
    <mergeCell ref="AK2:AN2"/>
    <mergeCell ref="AP2:AP3"/>
  </mergeCells>
  <phoneticPr fontId="2"/>
  <conditionalFormatting sqref="B4:Y54">
    <cfRule type="expression" dxfId="2" priority="2">
      <formula>MOD(ROW()-3,5)=0</formula>
    </cfRule>
  </conditionalFormatting>
  <conditionalFormatting sqref="Z4:Z54">
    <cfRule type="expression" dxfId="1" priority="1">
      <formula>MOD(ROW()-3,5)=0</formula>
    </cfRule>
  </conditionalFormatting>
  <dataValidations count="2">
    <dataValidation type="list" allowBlank="1" showInputMessage="1" showErrorMessage="1" sqref="B61:B513">
      <formula1>$BZ$12:$CA$12</formula1>
    </dataValidation>
    <dataValidation imeMode="halfKatakana" allowBlank="1" showInputMessage="1" showErrorMessage="1" sqref="J515:J65547 J2"/>
  </dataValidations>
  <pageMargins left="0.75" right="0.75" top="1" bottom="1" header="0.51200000000000001" footer="0.5120000000000000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注意事項</vt:lpstr>
      <vt:lpstr>①申込</vt:lpstr>
      <vt:lpstr>②四種</vt:lpstr>
      <vt:lpstr>③プロ等申込</vt:lpstr>
      <vt:lpstr>全集約</vt:lpstr>
      <vt:lpstr>①申込!Print_Area</vt:lpstr>
      <vt:lpstr>②四種!Print_Area</vt:lpstr>
      <vt:lpstr>③プロ等申込!Print_Area</vt:lpstr>
      <vt:lpstr>①申込!Print_Titles</vt:lpstr>
    </vt:vector>
  </TitlesOfParts>
  <Company>ALL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Hiromi</dc:creator>
  <cp:lastModifiedBy>北村裕美</cp:lastModifiedBy>
  <cp:lastPrinted>2023-08-08T07:38:55Z</cp:lastPrinted>
  <dcterms:created xsi:type="dcterms:W3CDTF">2006-10-26T13:36:54Z</dcterms:created>
  <dcterms:modified xsi:type="dcterms:W3CDTF">2023-08-08T07:43:20Z</dcterms:modified>
</cp:coreProperties>
</file>