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① 陸上部\全道中学申込関係\R5全道新人\"/>
    </mc:Choice>
  </mc:AlternateContent>
  <bookViews>
    <workbookView xWindow="30690" yWindow="-105" windowWidth="20715" windowHeight="13275" tabRatio="589"/>
  </bookViews>
  <sheets>
    <sheet name="注意事項" sheetId="15" r:id="rId1"/>
    <sheet name="①申込" sheetId="23" r:id="rId2"/>
    <sheet name="②四種" sheetId="19" r:id="rId3"/>
    <sheet name="③プロ等申込" sheetId="4" r:id="rId4"/>
    <sheet name="全集約" sheetId="9" r:id="rId5"/>
  </sheets>
  <definedNames>
    <definedName name="_xlnm._FilterDatabase" localSheetId="4" hidden="1">全集約!$BY$5:$BY$28</definedName>
    <definedName name="_xlnm.Print_Area" localSheetId="1">①申込!$B$1:$S$54</definedName>
    <definedName name="_xlnm.Print_Area" localSheetId="2">②四種!$B$12:$M$44</definedName>
    <definedName name="_xlnm.Print_Area" localSheetId="3">③プロ等申込!$A$1:$K$38</definedName>
    <definedName name="_xlnm.Print_Titles" localSheetId="1">①申込!$1:$1</definedName>
    <definedName name="Z_E5A29513_AF19_4198_AFD1_5EC9C2566FB3_.wvu.Cols" localSheetId="4" hidden="1">全集約!$E:$E,全集約!$M:$M,全集約!#REF!,全集約!$R:$R,全集約!$V:$V,全集約!#REF!,全集約!#REF!</definedName>
    <definedName name="Z_E5A29513_AF19_4198_AFD1_5EC9C2566FB3_.wvu.FilterData" localSheetId="4" hidden="1">全集約!$BY$5:$BY$28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9" i="19" l="1"/>
  <c r="J39" i="19"/>
  <c r="H39" i="19"/>
  <c r="L31" i="19"/>
  <c r="J31" i="19"/>
  <c r="H31" i="19"/>
  <c r="L23" i="19"/>
  <c r="J23" i="19"/>
  <c r="H23" i="19"/>
  <c r="L15" i="19"/>
  <c r="J15" i="19"/>
  <c r="H15" i="19"/>
  <c r="B2" i="15" l="1"/>
  <c r="E4" i="4"/>
  <c r="E9" i="4"/>
  <c r="E8" i="4"/>
  <c r="E6" i="4"/>
  <c r="E5" i="4"/>
  <c r="B56" i="23"/>
  <c r="B1" i="4"/>
  <c r="BP5" i="9" l="1"/>
  <c r="BQ5" i="9" s="1"/>
  <c r="BP6" i="9"/>
  <c r="BQ6" i="9" s="1"/>
  <c r="BP4" i="9"/>
  <c r="BT4" i="9" s="1"/>
  <c r="BA4" i="9"/>
  <c r="AF4" i="9"/>
  <c r="AE4" i="9"/>
  <c r="AC4" i="9"/>
  <c r="O46" i="23"/>
  <c r="N46" i="23"/>
  <c r="L46" i="23"/>
  <c r="P48" i="23"/>
  <c r="AN4" i="9" s="1"/>
  <c r="P47" i="23"/>
  <c r="AJ4" i="9" s="1"/>
  <c r="N48" i="23"/>
  <c r="L48" i="23" s="1"/>
  <c r="AK4" i="9" s="1"/>
  <c r="N47" i="23"/>
  <c r="L47" i="23" s="1"/>
  <c r="O58" i="23"/>
  <c r="J58" i="23"/>
  <c r="L58" i="23"/>
  <c r="G58" i="23"/>
  <c r="B58" i="23"/>
  <c r="V77" i="23"/>
  <c r="A76" i="23"/>
  <c r="A77" i="23"/>
  <c r="A78" i="23"/>
  <c r="A79" i="23"/>
  <c r="A80" i="23"/>
  <c r="A81" i="23"/>
  <c r="A82" i="23"/>
  <c r="A83" i="23"/>
  <c r="A84" i="23"/>
  <c r="A75" i="23"/>
  <c r="A63" i="23"/>
  <c r="A64" i="23"/>
  <c r="A65" i="23"/>
  <c r="A66" i="23"/>
  <c r="A67" i="23"/>
  <c r="A68" i="23"/>
  <c r="A69" i="23"/>
  <c r="A70" i="23"/>
  <c r="A71" i="23"/>
  <c r="A62" i="23"/>
  <c r="O48" i="23" l="1"/>
  <c r="AM4" i="9" s="1"/>
  <c r="AL4" i="9"/>
  <c r="AH4" i="9"/>
  <c r="BU4" i="9"/>
  <c r="BS4" i="9"/>
  <c r="AG4" i="9"/>
  <c r="O47" i="23"/>
  <c r="AI4" i="9" s="1"/>
  <c r="BV4" i="9"/>
  <c r="BT6" i="9"/>
  <c r="BT5" i="9"/>
  <c r="BS5" i="9"/>
  <c r="BS6" i="9"/>
  <c r="BV5" i="9"/>
  <c r="BR5" i="9"/>
  <c r="BV6" i="9"/>
  <c r="BR6" i="9"/>
  <c r="BU5" i="9"/>
  <c r="BU6" i="9"/>
  <c r="BR4" i="9"/>
  <c r="P49" i="23" l="1"/>
  <c r="R47" i="23"/>
  <c r="W84" i="23"/>
  <c r="V84" i="23"/>
  <c r="U84" i="23"/>
  <c r="W83" i="23"/>
  <c r="V83" i="23"/>
  <c r="U83" i="23"/>
  <c r="W82" i="23"/>
  <c r="V82" i="23"/>
  <c r="U82" i="23"/>
  <c r="W81" i="23"/>
  <c r="V81" i="23"/>
  <c r="U81" i="23"/>
  <c r="W80" i="23"/>
  <c r="V80" i="23"/>
  <c r="U80" i="23"/>
  <c r="W79" i="23"/>
  <c r="V79" i="23"/>
  <c r="U79" i="23"/>
  <c r="W78" i="23"/>
  <c r="V78" i="23"/>
  <c r="U78" i="23"/>
  <c r="W77" i="23"/>
  <c r="U77" i="23"/>
  <c r="W76" i="23"/>
  <c r="V76" i="23"/>
  <c r="U76" i="23"/>
  <c r="W75" i="23"/>
  <c r="V75" i="23"/>
  <c r="U75" i="23"/>
  <c r="W71" i="23"/>
  <c r="V71" i="23"/>
  <c r="U71" i="23"/>
  <c r="W70" i="23"/>
  <c r="V70" i="23"/>
  <c r="U70" i="23"/>
  <c r="W69" i="23"/>
  <c r="V69" i="23"/>
  <c r="U69" i="23"/>
  <c r="W68" i="23"/>
  <c r="V68" i="23"/>
  <c r="U68" i="23"/>
  <c r="W67" i="23"/>
  <c r="V67" i="23"/>
  <c r="U67" i="23"/>
  <c r="W66" i="23"/>
  <c r="V66" i="23"/>
  <c r="U66" i="23"/>
  <c r="W65" i="23"/>
  <c r="V65" i="23"/>
  <c r="U65" i="23"/>
  <c r="W64" i="23"/>
  <c r="V64" i="23"/>
  <c r="U64" i="23"/>
  <c r="W63" i="23"/>
  <c r="V63" i="23"/>
  <c r="U63" i="23"/>
  <c r="W62" i="23"/>
  <c r="V62" i="23"/>
  <c r="U62" i="23"/>
  <c r="U30" i="23"/>
  <c r="V30" i="23"/>
  <c r="W30" i="23"/>
  <c r="U31" i="23"/>
  <c r="V31" i="23"/>
  <c r="W31" i="23"/>
  <c r="U32" i="23"/>
  <c r="V32" i="23"/>
  <c r="W32" i="23"/>
  <c r="U33" i="23"/>
  <c r="V33" i="23"/>
  <c r="W33" i="23"/>
  <c r="U34" i="23"/>
  <c r="V34" i="23"/>
  <c r="W34" i="23"/>
  <c r="U35" i="23"/>
  <c r="V35" i="23"/>
  <c r="W35" i="23"/>
  <c r="U36" i="23"/>
  <c r="V36" i="23"/>
  <c r="W36" i="23"/>
  <c r="U37" i="23"/>
  <c r="V37" i="23"/>
  <c r="W37" i="23"/>
  <c r="U38" i="23"/>
  <c r="V38" i="23"/>
  <c r="W38" i="23"/>
  <c r="U39" i="23"/>
  <c r="V39" i="23"/>
  <c r="W39" i="23"/>
  <c r="U40" i="23"/>
  <c r="V40" i="23"/>
  <c r="W40" i="23"/>
  <c r="U41" i="23"/>
  <c r="V41" i="23"/>
  <c r="W41" i="23"/>
  <c r="U42" i="23"/>
  <c r="V42" i="23"/>
  <c r="W42" i="23"/>
  <c r="U43" i="23"/>
  <c r="V43" i="23"/>
  <c r="W43" i="23"/>
  <c r="V29" i="23"/>
  <c r="U29" i="23"/>
  <c r="W29" i="23" l="1"/>
  <c r="U12" i="23"/>
  <c r="V12" i="23"/>
  <c r="W12" i="23"/>
  <c r="U13" i="23"/>
  <c r="V13" i="23"/>
  <c r="W13" i="23"/>
  <c r="U14" i="23"/>
  <c r="V14" i="23"/>
  <c r="W14" i="23"/>
  <c r="U15" i="23"/>
  <c r="V15" i="23"/>
  <c r="W15" i="23"/>
  <c r="U16" i="23"/>
  <c r="V16" i="23"/>
  <c r="W16" i="23"/>
  <c r="U17" i="23"/>
  <c r="V17" i="23"/>
  <c r="W17" i="23"/>
  <c r="U18" i="23"/>
  <c r="V18" i="23"/>
  <c r="W18" i="23"/>
  <c r="U19" i="23"/>
  <c r="V19" i="23"/>
  <c r="W19" i="23"/>
  <c r="U20" i="23"/>
  <c r="V20" i="23"/>
  <c r="W20" i="23"/>
  <c r="U21" i="23"/>
  <c r="V21" i="23"/>
  <c r="W21" i="23"/>
  <c r="U22" i="23"/>
  <c r="V22" i="23"/>
  <c r="W22" i="23"/>
  <c r="U23" i="23"/>
  <c r="V23" i="23"/>
  <c r="W23" i="23"/>
  <c r="U24" i="23"/>
  <c r="V24" i="23"/>
  <c r="W24" i="23"/>
  <c r="U25" i="23"/>
  <c r="V25" i="23"/>
  <c r="W25" i="23"/>
  <c r="W11" i="23"/>
  <c r="U11" i="23"/>
  <c r="A30" i="23" l="1"/>
  <c r="A31" i="23"/>
  <c r="A32" i="23"/>
  <c r="A33" i="23"/>
  <c r="A34" i="23"/>
  <c r="A35" i="23"/>
  <c r="A36" i="23"/>
  <c r="A37" i="23"/>
  <c r="A38" i="23"/>
  <c r="A39" i="23"/>
  <c r="A40" i="23"/>
  <c r="A41" i="23"/>
  <c r="A42" i="23"/>
  <c r="A43" i="23"/>
  <c r="A29" i="23"/>
  <c r="A12" i="23"/>
  <c r="A13" i="23"/>
  <c r="A14" i="23"/>
  <c r="A15" i="23"/>
  <c r="A16" i="23"/>
  <c r="A17" i="23"/>
  <c r="A18" i="23"/>
  <c r="A19" i="23"/>
  <c r="A20" i="23"/>
  <c r="A21" i="23"/>
  <c r="A22" i="23"/>
  <c r="A23" i="23"/>
  <c r="A24" i="23"/>
  <c r="A25" i="23"/>
  <c r="A11" i="23"/>
  <c r="Z5" i="9" l="1"/>
  <c r="Z9" i="9"/>
  <c r="Z13" i="9"/>
  <c r="Z17" i="9"/>
  <c r="Z21" i="9"/>
  <c r="Z25" i="9"/>
  <c r="Z29" i="9"/>
  <c r="Z33" i="9"/>
  <c r="Z37" i="9"/>
  <c r="Z41" i="9"/>
  <c r="Z45" i="9"/>
  <c r="Z49" i="9"/>
  <c r="Z53" i="9"/>
  <c r="O5" i="9"/>
  <c r="P5" i="9" s="1"/>
  <c r="U5" i="9"/>
  <c r="Q6" i="9"/>
  <c r="V6" i="9"/>
  <c r="R7" i="9"/>
  <c r="W7" i="9"/>
  <c r="X7" i="9" s="1"/>
  <c r="Y7" i="9" s="1"/>
  <c r="Z6" i="9"/>
  <c r="Z10" i="9"/>
  <c r="Z14" i="9"/>
  <c r="Z18" i="9"/>
  <c r="Z22" i="9"/>
  <c r="Z26" i="9"/>
  <c r="Z30" i="9"/>
  <c r="Z34" i="9"/>
  <c r="Z38" i="9"/>
  <c r="Z42" i="9"/>
  <c r="Z46" i="9"/>
  <c r="Z50" i="9"/>
  <c r="Z54" i="9"/>
  <c r="Q5" i="9"/>
  <c r="V5" i="9"/>
  <c r="R6" i="9"/>
  <c r="W6" i="9"/>
  <c r="X6" i="9" s="1"/>
  <c r="Y6" i="9" s="1"/>
  <c r="S7" i="9"/>
  <c r="T7" i="9" s="1"/>
  <c r="Q8" i="9"/>
  <c r="V8" i="9"/>
  <c r="R9" i="9"/>
  <c r="W9" i="9"/>
  <c r="X9" i="9" s="1"/>
  <c r="Y9" i="9" s="1"/>
  <c r="S10" i="9"/>
  <c r="T10" i="9" s="1"/>
  <c r="O11" i="9"/>
  <c r="P11" i="9" s="1"/>
  <c r="U11" i="9"/>
  <c r="Q12" i="9"/>
  <c r="V12" i="9"/>
  <c r="R13" i="9"/>
  <c r="W13" i="9"/>
  <c r="X13" i="9" s="1"/>
  <c r="Y13" i="9" s="1"/>
  <c r="S14" i="9"/>
  <c r="T14" i="9" s="1"/>
  <c r="O15" i="9"/>
  <c r="P15" i="9" s="1"/>
  <c r="U15" i="9"/>
  <c r="Q16" i="9"/>
  <c r="V16" i="9"/>
  <c r="R17" i="9"/>
  <c r="W17" i="9"/>
  <c r="X17" i="9" s="1"/>
  <c r="Y17" i="9" s="1"/>
  <c r="S18" i="9"/>
  <c r="T18" i="9" s="1"/>
  <c r="O19" i="9"/>
  <c r="P19" i="9" s="1"/>
  <c r="U19" i="9"/>
  <c r="Q20" i="9"/>
  <c r="V20" i="9"/>
  <c r="R21" i="9"/>
  <c r="W21" i="9"/>
  <c r="X21" i="9" s="1"/>
  <c r="Y21" i="9" s="1"/>
  <c r="S22" i="9"/>
  <c r="T22" i="9" s="1"/>
  <c r="O23" i="9"/>
  <c r="P23" i="9" s="1"/>
  <c r="U23" i="9"/>
  <c r="Q24" i="9"/>
  <c r="V24" i="9"/>
  <c r="R25" i="9"/>
  <c r="W25" i="9"/>
  <c r="X25" i="9" s="1"/>
  <c r="Y25" i="9" s="1"/>
  <c r="S26" i="9"/>
  <c r="T26" i="9" s="1"/>
  <c r="O27" i="9"/>
  <c r="P27" i="9" s="1"/>
  <c r="U27" i="9"/>
  <c r="Q28" i="9"/>
  <c r="V28" i="9"/>
  <c r="R29" i="9"/>
  <c r="W29" i="9"/>
  <c r="X29" i="9" s="1"/>
  <c r="Y29" i="9" s="1"/>
  <c r="S30" i="9"/>
  <c r="T30" i="9" s="1"/>
  <c r="O31" i="9"/>
  <c r="P31" i="9" s="1"/>
  <c r="U31" i="9"/>
  <c r="Q32" i="9"/>
  <c r="V32" i="9"/>
  <c r="R33" i="9"/>
  <c r="W33" i="9"/>
  <c r="X33" i="9" s="1"/>
  <c r="Y33" i="9" s="1"/>
  <c r="S34" i="9"/>
  <c r="T34" i="9" s="1"/>
  <c r="O35" i="9"/>
  <c r="P35" i="9" s="1"/>
  <c r="U35" i="9"/>
  <c r="Q36" i="9"/>
  <c r="V36" i="9"/>
  <c r="R37" i="9"/>
  <c r="W37" i="9"/>
  <c r="X37" i="9" s="1"/>
  <c r="Y37" i="9" s="1"/>
  <c r="S38" i="9"/>
  <c r="T38" i="9" s="1"/>
  <c r="O39" i="9"/>
  <c r="P39" i="9" s="1"/>
  <c r="U39" i="9"/>
  <c r="Q40" i="9"/>
  <c r="V40" i="9"/>
  <c r="R41" i="9"/>
  <c r="W41" i="9"/>
  <c r="X41" i="9" s="1"/>
  <c r="Y41" i="9" s="1"/>
  <c r="S42" i="9"/>
  <c r="T42" i="9" s="1"/>
  <c r="O43" i="9"/>
  <c r="P43" i="9" s="1"/>
  <c r="U43" i="9"/>
  <c r="Q44" i="9"/>
  <c r="V44" i="9"/>
  <c r="R45" i="9"/>
  <c r="W45" i="9"/>
  <c r="X45" i="9" s="1"/>
  <c r="Y45" i="9" s="1"/>
  <c r="Z7" i="9"/>
  <c r="Z11" i="9"/>
  <c r="Z15" i="9"/>
  <c r="Z19" i="9"/>
  <c r="Z23" i="9"/>
  <c r="Z27" i="9"/>
  <c r="Z31" i="9"/>
  <c r="Z35" i="9"/>
  <c r="Z39" i="9"/>
  <c r="Z43" i="9"/>
  <c r="Z47" i="9"/>
  <c r="Z51" i="9"/>
  <c r="Z4" i="9"/>
  <c r="R5" i="9"/>
  <c r="W5" i="9"/>
  <c r="X5" i="9" s="1"/>
  <c r="Y5" i="9" s="1"/>
  <c r="S6" i="9"/>
  <c r="T6" i="9" s="1"/>
  <c r="O7" i="9"/>
  <c r="P7" i="9" s="1"/>
  <c r="U7" i="9"/>
  <c r="Z8" i="9"/>
  <c r="Z12" i="9"/>
  <c r="Z16" i="9"/>
  <c r="Z20" i="9"/>
  <c r="Z24" i="9"/>
  <c r="Z28" i="9"/>
  <c r="Z32" i="9"/>
  <c r="Z36" i="9"/>
  <c r="Z40" i="9"/>
  <c r="Z44" i="9"/>
  <c r="Z48" i="9"/>
  <c r="Z52" i="9"/>
  <c r="S4" i="9"/>
  <c r="S5" i="9"/>
  <c r="T5" i="9" s="1"/>
  <c r="O6" i="9"/>
  <c r="P6" i="9" s="1"/>
  <c r="U6" i="9"/>
  <c r="Q7" i="9"/>
  <c r="V7" i="9"/>
  <c r="S8" i="9"/>
  <c r="T8" i="9" s="1"/>
  <c r="O9" i="9"/>
  <c r="P9" i="9" s="1"/>
  <c r="U9" i="9"/>
  <c r="Q10" i="9"/>
  <c r="V10" i="9"/>
  <c r="R11" i="9"/>
  <c r="W11" i="9"/>
  <c r="X11" i="9" s="1"/>
  <c r="Y11" i="9" s="1"/>
  <c r="S12" i="9"/>
  <c r="T12" i="9" s="1"/>
  <c r="O13" i="9"/>
  <c r="P13" i="9" s="1"/>
  <c r="U13" i="9"/>
  <c r="Q14" i="9"/>
  <c r="V14" i="9"/>
  <c r="R15" i="9"/>
  <c r="W15" i="9"/>
  <c r="X15" i="9" s="1"/>
  <c r="Y15" i="9" s="1"/>
  <c r="S16" i="9"/>
  <c r="T16" i="9" s="1"/>
  <c r="O17" i="9"/>
  <c r="P17" i="9" s="1"/>
  <c r="U17" i="9"/>
  <c r="Q18" i="9"/>
  <c r="V18" i="9"/>
  <c r="R19" i="9"/>
  <c r="W19" i="9"/>
  <c r="X19" i="9" s="1"/>
  <c r="Y19" i="9" s="1"/>
  <c r="S20" i="9"/>
  <c r="T20" i="9" s="1"/>
  <c r="O21" i="9"/>
  <c r="P21" i="9" s="1"/>
  <c r="R8" i="9"/>
  <c r="S9" i="9"/>
  <c r="T9" i="9" s="1"/>
  <c r="U10" i="9"/>
  <c r="V11" i="9"/>
  <c r="W12" i="9"/>
  <c r="X12" i="9" s="1"/>
  <c r="Y12" i="9" s="1"/>
  <c r="O14" i="9"/>
  <c r="P14" i="9" s="1"/>
  <c r="Q15" i="9"/>
  <c r="R16" i="9"/>
  <c r="S17" i="9"/>
  <c r="T17" i="9" s="1"/>
  <c r="U18" i="9"/>
  <c r="V19" i="9"/>
  <c r="W20" i="9"/>
  <c r="X20" i="9" s="1"/>
  <c r="Y20" i="9" s="1"/>
  <c r="V21" i="9"/>
  <c r="U22" i="9"/>
  <c r="R23" i="9"/>
  <c r="O24" i="9"/>
  <c r="P24" i="9" s="1"/>
  <c r="W24" i="9"/>
  <c r="X24" i="9" s="1"/>
  <c r="Y24" i="9" s="1"/>
  <c r="U25" i="9"/>
  <c r="R26" i="9"/>
  <c r="Q27" i="9"/>
  <c r="W27" i="9"/>
  <c r="X27" i="9" s="1"/>
  <c r="Y27" i="9" s="1"/>
  <c r="U28" i="9"/>
  <c r="S29" i="9"/>
  <c r="T29" i="9" s="1"/>
  <c r="Q30" i="9"/>
  <c r="W30" i="9"/>
  <c r="X30" i="9" s="1"/>
  <c r="Y30" i="9" s="1"/>
  <c r="V31" i="9"/>
  <c r="S32" i="9"/>
  <c r="T32" i="9" s="1"/>
  <c r="Q33" i="9"/>
  <c r="O34" i="9"/>
  <c r="P34" i="9" s="1"/>
  <c r="V34" i="9"/>
  <c r="S35" i="9"/>
  <c r="T35" i="9" s="1"/>
  <c r="R36" i="9"/>
  <c r="O37" i="9"/>
  <c r="P37" i="9" s="1"/>
  <c r="V37" i="9"/>
  <c r="U38" i="9"/>
  <c r="R39" i="9"/>
  <c r="O40" i="9"/>
  <c r="P40" i="9" s="1"/>
  <c r="W40" i="9"/>
  <c r="U41" i="9"/>
  <c r="R42" i="9"/>
  <c r="Q43" i="9"/>
  <c r="W43" i="9"/>
  <c r="X43" i="9" s="1"/>
  <c r="Y43" i="9" s="1"/>
  <c r="U44" i="9"/>
  <c r="S45" i="9"/>
  <c r="T45" i="9" s="1"/>
  <c r="Q46" i="9"/>
  <c r="V46" i="9"/>
  <c r="R47" i="9"/>
  <c r="W47" i="9"/>
  <c r="X47" i="9" s="1"/>
  <c r="Y47" i="9" s="1"/>
  <c r="S48" i="9"/>
  <c r="T48" i="9" s="1"/>
  <c r="O49" i="9"/>
  <c r="P49" i="9" s="1"/>
  <c r="U49" i="9"/>
  <c r="Q50" i="9"/>
  <c r="V50" i="9"/>
  <c r="R51" i="9"/>
  <c r="W51" i="9"/>
  <c r="X51" i="9" s="1"/>
  <c r="Y51" i="9" s="1"/>
  <c r="S52" i="9"/>
  <c r="T52" i="9" s="1"/>
  <c r="O53" i="9"/>
  <c r="P53" i="9" s="1"/>
  <c r="U53" i="9"/>
  <c r="Q54" i="9"/>
  <c r="V54" i="9"/>
  <c r="R50" i="9"/>
  <c r="S51" i="9"/>
  <c r="T51" i="9" s="1"/>
  <c r="O52" i="9"/>
  <c r="P52" i="9" s="1"/>
  <c r="Q53" i="9"/>
  <c r="R54" i="9"/>
  <c r="U12" i="9"/>
  <c r="O16" i="9"/>
  <c r="P16" i="9" s="1"/>
  <c r="S19" i="9"/>
  <c r="T19" i="9" s="1"/>
  <c r="U21" i="9"/>
  <c r="Q23" i="9"/>
  <c r="S25" i="9"/>
  <c r="T25" i="9" s="1"/>
  <c r="V27" i="9"/>
  <c r="Q29" i="9"/>
  <c r="S31" i="9"/>
  <c r="T31" i="9" s="1"/>
  <c r="V33" i="9"/>
  <c r="R35" i="9"/>
  <c r="U37" i="9"/>
  <c r="W39" i="9"/>
  <c r="X39" i="9" s="1"/>
  <c r="Y39" i="9" s="1"/>
  <c r="Q42" i="9"/>
  <c r="V43" i="9"/>
  <c r="O46" i="9"/>
  <c r="P46" i="9" s="1"/>
  <c r="V47" i="9"/>
  <c r="S49" i="9"/>
  <c r="T49" i="9" s="1"/>
  <c r="U50" i="9"/>
  <c r="R52" i="9"/>
  <c r="U8" i="9"/>
  <c r="V9" i="9"/>
  <c r="W10" i="9"/>
  <c r="X10" i="9" s="1"/>
  <c r="Y10" i="9" s="1"/>
  <c r="O12" i="9"/>
  <c r="P12" i="9" s="1"/>
  <c r="Q13" i="9"/>
  <c r="R14" i="9"/>
  <c r="S15" i="9"/>
  <c r="T15" i="9" s="1"/>
  <c r="U16" i="9"/>
  <c r="V17" i="9"/>
  <c r="W18" i="9"/>
  <c r="X18" i="9" s="1"/>
  <c r="Y18" i="9" s="1"/>
  <c r="O20" i="9"/>
  <c r="P20" i="9" s="1"/>
  <c r="Q21" i="9"/>
  <c r="O22" i="9"/>
  <c r="P22" i="9" s="1"/>
  <c r="V22" i="9"/>
  <c r="S23" i="9"/>
  <c r="T23" i="9" s="1"/>
  <c r="R24" i="9"/>
  <c r="O25" i="9"/>
  <c r="P25" i="9" s="1"/>
  <c r="V25" i="9"/>
  <c r="U26" i="9"/>
  <c r="R27" i="9"/>
  <c r="O28" i="9"/>
  <c r="P28" i="9" s="1"/>
  <c r="W28" i="9"/>
  <c r="X28" i="9" s="1"/>
  <c r="Y28" i="9" s="1"/>
  <c r="U29" i="9"/>
  <c r="R30" i="9"/>
  <c r="Q31" i="9"/>
  <c r="W31" i="9"/>
  <c r="X31" i="9" s="1"/>
  <c r="Y31" i="9" s="1"/>
  <c r="U32" i="9"/>
  <c r="S33" i="9"/>
  <c r="T33" i="9" s="1"/>
  <c r="Q34" i="9"/>
  <c r="W34" i="9"/>
  <c r="X34" i="9" s="1"/>
  <c r="Y34" i="9" s="1"/>
  <c r="V35" i="9"/>
  <c r="S36" i="9"/>
  <c r="T36" i="9" s="1"/>
  <c r="Q37" i="9"/>
  <c r="O38" i="9"/>
  <c r="P38" i="9" s="1"/>
  <c r="V38" i="9"/>
  <c r="S39" i="9"/>
  <c r="T39" i="9" s="1"/>
  <c r="R40" i="9"/>
  <c r="O41" i="9"/>
  <c r="P41" i="9" s="1"/>
  <c r="V41" i="9"/>
  <c r="U42" i="9"/>
  <c r="R43" i="9"/>
  <c r="O44" i="9"/>
  <c r="P44" i="9" s="1"/>
  <c r="W44" i="9"/>
  <c r="X44" i="9" s="1"/>
  <c r="Y44" i="9" s="1"/>
  <c r="U45" i="9"/>
  <c r="R46" i="9"/>
  <c r="W46" i="9"/>
  <c r="X46" i="9" s="1"/>
  <c r="Y46" i="9" s="1"/>
  <c r="S47" i="9"/>
  <c r="T47" i="9" s="1"/>
  <c r="O48" i="9"/>
  <c r="P48" i="9" s="1"/>
  <c r="U48" i="9"/>
  <c r="Q49" i="9"/>
  <c r="V49" i="9"/>
  <c r="W50" i="9"/>
  <c r="X50" i="9" s="1"/>
  <c r="Y50" i="9" s="1"/>
  <c r="U52" i="9"/>
  <c r="V53" i="9"/>
  <c r="W54" i="9"/>
  <c r="X54" i="9" s="1"/>
  <c r="Y54" i="9" s="1"/>
  <c r="Q17" i="9"/>
  <c r="W23" i="9"/>
  <c r="W26" i="9"/>
  <c r="X26" i="9" s="1"/>
  <c r="Y26" i="9" s="1"/>
  <c r="O30" i="9"/>
  <c r="P30" i="9" s="1"/>
  <c r="O33" i="9"/>
  <c r="P33" i="9" s="1"/>
  <c r="O36" i="9"/>
  <c r="P36" i="9" s="1"/>
  <c r="R38" i="9"/>
  <c r="S41" i="9"/>
  <c r="T41" i="9" s="1"/>
  <c r="S44" i="9"/>
  <c r="T44" i="9" s="1"/>
  <c r="U46" i="9"/>
  <c r="W48" i="9"/>
  <c r="X48" i="9" s="1"/>
  <c r="Y48" i="9" s="1"/>
  <c r="Q51" i="9"/>
  <c r="W52" i="9"/>
  <c r="X52" i="9" s="1"/>
  <c r="Y52" i="9" s="1"/>
  <c r="W8" i="9"/>
  <c r="X8" i="9" s="1"/>
  <c r="Y8" i="9" s="1"/>
  <c r="O10" i="9"/>
  <c r="P10" i="9" s="1"/>
  <c r="Q11" i="9"/>
  <c r="R12" i="9"/>
  <c r="S13" i="9"/>
  <c r="T13" i="9" s="1"/>
  <c r="U14" i="9"/>
  <c r="V15" i="9"/>
  <c r="W16" i="9"/>
  <c r="X16" i="9" s="1"/>
  <c r="Y16" i="9" s="1"/>
  <c r="O18" i="9"/>
  <c r="P18" i="9" s="1"/>
  <c r="Q19" i="9"/>
  <c r="R20" i="9"/>
  <c r="S21" i="9"/>
  <c r="T21" i="9" s="1"/>
  <c r="Q22" i="9"/>
  <c r="W22" i="9"/>
  <c r="X22" i="9" s="1"/>
  <c r="Y22" i="9" s="1"/>
  <c r="V23" i="9"/>
  <c r="S24" i="9"/>
  <c r="T24" i="9" s="1"/>
  <c r="Q25" i="9"/>
  <c r="O26" i="9"/>
  <c r="P26" i="9" s="1"/>
  <c r="V26" i="9"/>
  <c r="S27" i="9"/>
  <c r="T27" i="9" s="1"/>
  <c r="R28" i="9"/>
  <c r="O29" i="9"/>
  <c r="P29" i="9" s="1"/>
  <c r="V29" i="9"/>
  <c r="U30" i="9"/>
  <c r="R31" i="9"/>
  <c r="O32" i="9"/>
  <c r="P32" i="9" s="1"/>
  <c r="W32" i="9"/>
  <c r="X32" i="9" s="1"/>
  <c r="Y32" i="9" s="1"/>
  <c r="U33" i="9"/>
  <c r="R34" i="9"/>
  <c r="Q35" i="9"/>
  <c r="W35" i="9"/>
  <c r="X35" i="9" s="1"/>
  <c r="Y35" i="9" s="1"/>
  <c r="U36" i="9"/>
  <c r="S37" i="9"/>
  <c r="T37" i="9" s="1"/>
  <c r="Q38" i="9"/>
  <c r="W38" i="9"/>
  <c r="X38" i="9" s="1"/>
  <c r="Y38" i="9" s="1"/>
  <c r="V39" i="9"/>
  <c r="S40" i="9"/>
  <c r="T40" i="9" s="1"/>
  <c r="Q41" i="9"/>
  <c r="O42" i="9"/>
  <c r="P42" i="9" s="1"/>
  <c r="V42" i="9"/>
  <c r="S43" i="9"/>
  <c r="T43" i="9" s="1"/>
  <c r="R44" i="9"/>
  <c r="O45" i="9"/>
  <c r="P45" i="9" s="1"/>
  <c r="V45" i="9"/>
  <c r="S46" i="9"/>
  <c r="T46" i="9" s="1"/>
  <c r="O47" i="9"/>
  <c r="P47" i="9" s="1"/>
  <c r="U47" i="9"/>
  <c r="Q48" i="9"/>
  <c r="V48" i="9"/>
  <c r="R49" i="9"/>
  <c r="W49" i="9"/>
  <c r="X49" i="9" s="1"/>
  <c r="Y49" i="9" s="1"/>
  <c r="S50" i="9"/>
  <c r="T50" i="9" s="1"/>
  <c r="O51" i="9"/>
  <c r="P51" i="9" s="1"/>
  <c r="U51" i="9"/>
  <c r="Q52" i="9"/>
  <c r="V52" i="9"/>
  <c r="R53" i="9"/>
  <c r="W53" i="9"/>
  <c r="X53" i="9" s="1"/>
  <c r="Y53" i="9" s="1"/>
  <c r="S54" i="9"/>
  <c r="T54" i="9" s="1"/>
  <c r="W4" i="9"/>
  <c r="Q9" i="9"/>
  <c r="R10" i="9"/>
  <c r="S11" i="9"/>
  <c r="T11" i="9" s="1"/>
  <c r="V13" i="9"/>
  <c r="W14" i="9"/>
  <c r="X14" i="9" s="1"/>
  <c r="Y14" i="9" s="1"/>
  <c r="R18" i="9"/>
  <c r="U20" i="9"/>
  <c r="R22" i="9"/>
  <c r="U24" i="9"/>
  <c r="Q26" i="9"/>
  <c r="S28" i="9"/>
  <c r="T28" i="9" s="1"/>
  <c r="V30" i="9"/>
  <c r="R32" i="9"/>
  <c r="U34" i="9"/>
  <c r="W36" i="9"/>
  <c r="X36" i="9" s="1"/>
  <c r="Y36" i="9" s="1"/>
  <c r="Q39" i="9"/>
  <c r="U40" i="9"/>
  <c r="W42" i="9"/>
  <c r="X42" i="9" s="1"/>
  <c r="Y42" i="9" s="1"/>
  <c r="Q45" i="9"/>
  <c r="Q47" i="9"/>
  <c r="R48" i="9"/>
  <c r="O50" i="9"/>
  <c r="P50" i="9" s="1"/>
  <c r="V51" i="9"/>
  <c r="S53" i="9"/>
  <c r="T53" i="9" s="1"/>
  <c r="O54" i="9"/>
  <c r="P54" i="9" s="1"/>
  <c r="U54" i="9"/>
  <c r="O4" i="9"/>
  <c r="O8" i="9"/>
  <c r="P8" i="9" s="1"/>
  <c r="L54" i="9"/>
  <c r="G43" i="9"/>
  <c r="H44" i="9"/>
  <c r="K45" i="9"/>
  <c r="L46" i="9"/>
  <c r="G47" i="9"/>
  <c r="H48" i="9"/>
  <c r="K49" i="9"/>
  <c r="K50" i="9"/>
  <c r="L51" i="9"/>
  <c r="G52" i="9"/>
  <c r="H53" i="9"/>
  <c r="L52" i="9"/>
  <c r="G54" i="9"/>
  <c r="H43" i="9"/>
  <c r="K44" i="9"/>
  <c r="L45" i="9"/>
  <c r="G46" i="9"/>
  <c r="H47" i="9"/>
  <c r="K48" i="9"/>
  <c r="L49" i="9"/>
  <c r="L50" i="9"/>
  <c r="G51" i="9"/>
  <c r="H52" i="9"/>
  <c r="K53" i="9"/>
  <c r="L43" i="9"/>
  <c r="G44" i="9"/>
  <c r="K46" i="9"/>
  <c r="H49" i="9"/>
  <c r="K51" i="9"/>
  <c r="G53" i="9"/>
  <c r="H54" i="9"/>
  <c r="K43" i="9"/>
  <c r="L44" i="9"/>
  <c r="G45" i="9"/>
  <c r="H46" i="9"/>
  <c r="K47" i="9"/>
  <c r="L48" i="9"/>
  <c r="G49" i="9"/>
  <c r="G50" i="9"/>
  <c r="H51" i="9"/>
  <c r="K52" i="9"/>
  <c r="L53" i="9"/>
  <c r="K54" i="9"/>
  <c r="H45" i="9"/>
  <c r="L47" i="9"/>
  <c r="G48" i="9"/>
  <c r="H50" i="9"/>
  <c r="G5" i="9"/>
  <c r="H6" i="9"/>
  <c r="K7" i="9"/>
  <c r="K8" i="9"/>
  <c r="K9" i="9"/>
  <c r="L10" i="9"/>
  <c r="L11" i="9"/>
  <c r="G12" i="9"/>
  <c r="H13" i="9"/>
  <c r="K14" i="9"/>
  <c r="G15" i="9"/>
  <c r="K16" i="9"/>
  <c r="G17" i="9"/>
  <c r="H18" i="9"/>
  <c r="L19" i="9"/>
  <c r="H20" i="9"/>
  <c r="L21" i="9"/>
  <c r="G22" i="9"/>
  <c r="H23" i="9"/>
  <c r="K24" i="9"/>
  <c r="L25" i="9"/>
  <c r="H5" i="9"/>
  <c r="K6" i="9"/>
  <c r="L7" i="9"/>
  <c r="L8" i="9"/>
  <c r="L9" i="9"/>
  <c r="G10" i="9"/>
  <c r="G11" i="9"/>
  <c r="H12" i="9"/>
  <c r="K13" i="9"/>
  <c r="L14" i="9"/>
  <c r="H15" i="9"/>
  <c r="L16" i="9"/>
  <c r="H17" i="9"/>
  <c r="K18" i="9"/>
  <c r="G19" i="9"/>
  <c r="K20" i="9"/>
  <c r="G21" i="9"/>
  <c r="H22" i="9"/>
  <c r="K23" i="9"/>
  <c r="X23" i="9"/>
  <c r="Y23" i="9" s="1"/>
  <c r="L24" i="9"/>
  <c r="G25" i="9"/>
  <c r="H26" i="9"/>
  <c r="K5" i="9"/>
  <c r="L6" i="9"/>
  <c r="G7" i="9"/>
  <c r="G8" i="9"/>
  <c r="G9" i="9"/>
  <c r="H10" i="9"/>
  <c r="H11" i="9"/>
  <c r="K12" i="9"/>
  <c r="L13" i="9"/>
  <c r="G14" i="9"/>
  <c r="K15" i="9"/>
  <c r="G16" i="9"/>
  <c r="K17" i="9"/>
  <c r="L18" i="9"/>
  <c r="H19" i="9"/>
  <c r="L20" i="9"/>
  <c r="H21" i="9"/>
  <c r="K22" i="9"/>
  <c r="L23" i="9"/>
  <c r="G24" i="9"/>
  <c r="H25" i="9"/>
  <c r="K26" i="9"/>
  <c r="L27" i="9"/>
  <c r="G28" i="9"/>
  <c r="H29" i="9"/>
  <c r="K30" i="9"/>
  <c r="L31" i="9"/>
  <c r="G32" i="9"/>
  <c r="K33" i="9"/>
  <c r="L34" i="9"/>
  <c r="H35" i="9"/>
  <c r="K36" i="9"/>
  <c r="G6" i="9"/>
  <c r="K10" i="9"/>
  <c r="G13" i="9"/>
  <c r="H16" i="9"/>
  <c r="K19" i="9"/>
  <c r="L22" i="9"/>
  <c r="K25" i="9"/>
  <c r="G26" i="9"/>
  <c r="K27" i="9"/>
  <c r="K28" i="9"/>
  <c r="K29" i="9"/>
  <c r="H30" i="9"/>
  <c r="H31" i="9"/>
  <c r="H32" i="9"/>
  <c r="H33" i="9"/>
  <c r="H34" i="9"/>
  <c r="K35" i="9"/>
  <c r="H36" i="9"/>
  <c r="G37" i="9"/>
  <c r="H38" i="9"/>
  <c r="L39" i="9"/>
  <c r="G40" i="9"/>
  <c r="K41" i="9"/>
  <c r="L42" i="9"/>
  <c r="K38" i="9"/>
  <c r="G39" i="9"/>
  <c r="H7" i="9"/>
  <c r="K11" i="9"/>
  <c r="H14" i="9"/>
  <c r="G30" i="9"/>
  <c r="G36" i="9"/>
  <c r="L37" i="9"/>
  <c r="H9" i="9"/>
  <c r="G18" i="9"/>
  <c r="K21" i="9"/>
  <c r="H24" i="9"/>
  <c r="L26" i="9"/>
  <c r="L28" i="9"/>
  <c r="L29" i="9"/>
  <c r="L30" i="9"/>
  <c r="K31" i="9"/>
  <c r="K32" i="9"/>
  <c r="L33" i="9"/>
  <c r="K34" i="9"/>
  <c r="L35" i="9"/>
  <c r="L36" i="9"/>
  <c r="H37" i="9"/>
  <c r="H40" i="9"/>
  <c r="L41" i="9"/>
  <c r="G42" i="9"/>
  <c r="H27" i="9"/>
  <c r="G31" i="9"/>
  <c r="G35" i="9"/>
  <c r="K39" i="9"/>
  <c r="L5" i="9"/>
  <c r="H8" i="9"/>
  <c r="L12" i="9"/>
  <c r="L15" i="9"/>
  <c r="G20" i="9"/>
  <c r="G23" i="9"/>
  <c r="G27" i="9"/>
  <c r="L32" i="9"/>
  <c r="K37" i="9"/>
  <c r="L38" i="9"/>
  <c r="H39" i="9"/>
  <c r="K40" i="9"/>
  <c r="G41" i="9"/>
  <c r="H42" i="9"/>
  <c r="L17" i="9"/>
  <c r="H28" i="9"/>
  <c r="G29" i="9"/>
  <c r="G33" i="9"/>
  <c r="G34" i="9"/>
  <c r="G38" i="9"/>
  <c r="H41" i="9"/>
  <c r="L40" i="9"/>
  <c r="K42" i="9"/>
  <c r="X40" i="9"/>
  <c r="Y40" i="9" s="1"/>
  <c r="Q4" i="9"/>
  <c r="K4" i="9"/>
  <c r="V4" i="9"/>
  <c r="H4" i="9"/>
  <c r="G4" i="9"/>
  <c r="N4" i="9" s="1"/>
  <c r="U4" i="9"/>
  <c r="R4" i="9"/>
  <c r="L4" i="9"/>
  <c r="AD4" i="9"/>
  <c r="AB4" i="9"/>
  <c r="AA4" i="9" s="1"/>
  <c r="I44" i="9" l="1"/>
  <c r="J44" i="9" s="1"/>
  <c r="D49" i="9"/>
  <c r="N49" i="9"/>
  <c r="C49" i="9"/>
  <c r="I53" i="9"/>
  <c r="J53" i="9" s="1"/>
  <c r="D51" i="9"/>
  <c r="N51" i="9"/>
  <c r="C51" i="9"/>
  <c r="I54" i="9"/>
  <c r="J54" i="9" s="1"/>
  <c r="D52" i="9"/>
  <c r="C52" i="9"/>
  <c r="N52" i="9"/>
  <c r="I43" i="9"/>
  <c r="J43" i="9" s="1"/>
  <c r="I49" i="9"/>
  <c r="J49" i="9" s="1"/>
  <c r="I50" i="9"/>
  <c r="J50" i="9" s="1"/>
  <c r="D53" i="9"/>
  <c r="N53" i="9"/>
  <c r="C53" i="9"/>
  <c r="D44" i="9"/>
  <c r="C44" i="9"/>
  <c r="N44" i="9"/>
  <c r="I46" i="9"/>
  <c r="J46" i="9" s="1"/>
  <c r="C54" i="9"/>
  <c r="D54" i="9"/>
  <c r="N54" i="9"/>
  <c r="I47" i="9"/>
  <c r="J47" i="9" s="1"/>
  <c r="C43" i="9"/>
  <c r="N43" i="9"/>
  <c r="D43" i="9"/>
  <c r="D50" i="9"/>
  <c r="C50" i="9"/>
  <c r="N50" i="9"/>
  <c r="I45" i="9"/>
  <c r="J45" i="9" s="1"/>
  <c r="D46" i="9"/>
  <c r="C46" i="9"/>
  <c r="N46" i="9"/>
  <c r="D47" i="9"/>
  <c r="N47" i="9"/>
  <c r="C47" i="9"/>
  <c r="D48" i="9"/>
  <c r="C48" i="9"/>
  <c r="N48" i="9"/>
  <c r="D45" i="9"/>
  <c r="N45" i="9"/>
  <c r="C45" i="9"/>
  <c r="I48" i="9"/>
  <c r="J48" i="9" s="1"/>
  <c r="I51" i="9"/>
  <c r="J51" i="9" s="1"/>
  <c r="I52" i="9"/>
  <c r="J52" i="9" s="1"/>
  <c r="I14" i="9"/>
  <c r="J14" i="9" s="1"/>
  <c r="I18" i="9"/>
  <c r="J18" i="9" s="1"/>
  <c r="I41" i="9"/>
  <c r="J41" i="9" s="1"/>
  <c r="N27" i="9"/>
  <c r="D27" i="9"/>
  <c r="C27" i="9" s="1"/>
  <c r="N23" i="9"/>
  <c r="D23" i="9"/>
  <c r="C23" i="9" s="1"/>
  <c r="D35" i="9"/>
  <c r="C35" i="9" s="1"/>
  <c r="N35" i="9"/>
  <c r="I8" i="9"/>
  <c r="J8" i="9" s="1"/>
  <c r="D42" i="9"/>
  <c r="C42" i="9" s="1"/>
  <c r="N42" i="9"/>
  <c r="I42" i="9"/>
  <c r="J42" i="9" s="1"/>
  <c r="D40" i="9"/>
  <c r="C40" i="9" s="1"/>
  <c r="N40" i="9"/>
  <c r="D37" i="9"/>
  <c r="C37" i="9" s="1"/>
  <c r="N37" i="9"/>
  <c r="D6" i="9"/>
  <c r="C6" i="9" s="1"/>
  <c r="N6" i="9"/>
  <c r="D32" i="9"/>
  <c r="C32" i="9" s="1"/>
  <c r="N32" i="9"/>
  <c r="N14" i="9"/>
  <c r="D14" i="9"/>
  <c r="C14" i="9" s="1"/>
  <c r="D8" i="9"/>
  <c r="C8" i="9" s="1"/>
  <c r="N8" i="9"/>
  <c r="D25" i="9"/>
  <c r="C25" i="9" s="1"/>
  <c r="N25" i="9"/>
  <c r="N19" i="9"/>
  <c r="D19" i="9"/>
  <c r="C19" i="9" s="1"/>
  <c r="I11" i="9"/>
  <c r="J11" i="9" s="1"/>
  <c r="D22" i="9"/>
  <c r="C22" i="9" s="1"/>
  <c r="N22" i="9"/>
  <c r="I17" i="9"/>
  <c r="J17" i="9" s="1"/>
  <c r="I23" i="9"/>
  <c r="J23" i="9" s="1"/>
  <c r="D41" i="9"/>
  <c r="C41" i="9" s="1"/>
  <c r="N41" i="9"/>
  <c r="I36" i="9"/>
  <c r="J36" i="9" s="1"/>
  <c r="I34" i="9"/>
  <c r="J34" i="9" s="1"/>
  <c r="I30" i="9"/>
  <c r="J30" i="9" s="1"/>
  <c r="I26" i="9"/>
  <c r="J26" i="9" s="1"/>
  <c r="I38" i="9"/>
  <c r="J38" i="9" s="1"/>
  <c r="D39" i="9"/>
  <c r="C39" i="9" s="1"/>
  <c r="N39" i="9"/>
  <c r="I24" i="9"/>
  <c r="J24" i="9" s="1"/>
  <c r="I9" i="9"/>
  <c r="J9" i="9" s="1"/>
  <c r="N11" i="9"/>
  <c r="D11" i="9"/>
  <c r="C11" i="9" s="1"/>
  <c r="D17" i="9"/>
  <c r="C17" i="9" s="1"/>
  <c r="N17" i="9"/>
  <c r="I15" i="9"/>
  <c r="J15" i="9" s="1"/>
  <c r="I12" i="9"/>
  <c r="J12" i="9" s="1"/>
  <c r="I5" i="9"/>
  <c r="J5" i="9" s="1"/>
  <c r="D34" i="9"/>
  <c r="C34" i="9" s="1"/>
  <c r="N34" i="9"/>
  <c r="D29" i="9"/>
  <c r="C29" i="9" s="1"/>
  <c r="N29" i="9"/>
  <c r="N20" i="9"/>
  <c r="D20" i="9"/>
  <c r="C20" i="9" s="1"/>
  <c r="D31" i="9"/>
  <c r="C31" i="9" s="1"/>
  <c r="N31" i="9"/>
  <c r="I20" i="9"/>
  <c r="J20" i="9" s="1"/>
  <c r="I13" i="9"/>
  <c r="J13" i="9" s="1"/>
  <c r="D26" i="9"/>
  <c r="C26" i="9" s="1"/>
  <c r="N26" i="9"/>
  <c r="I28" i="9"/>
  <c r="J28" i="9" s="1"/>
  <c r="N24" i="9"/>
  <c r="D24" i="9"/>
  <c r="C24" i="9" s="1"/>
  <c r="I16" i="9"/>
  <c r="J16" i="9" s="1"/>
  <c r="I10" i="9"/>
  <c r="J10" i="9" s="1"/>
  <c r="D9" i="9"/>
  <c r="C9" i="9" s="1"/>
  <c r="N9" i="9"/>
  <c r="D7" i="9"/>
  <c r="C7" i="9" s="1"/>
  <c r="N7" i="9"/>
  <c r="I21" i="9"/>
  <c r="J21" i="9" s="1"/>
  <c r="N15" i="9"/>
  <c r="D15" i="9"/>
  <c r="C15" i="9" s="1"/>
  <c r="N12" i="9"/>
  <c r="D12" i="9"/>
  <c r="C12" i="9" s="1"/>
  <c r="N5" i="9"/>
  <c r="D5" i="9"/>
  <c r="C5" i="9" s="1"/>
  <c r="D38" i="9"/>
  <c r="C38" i="9" s="1"/>
  <c r="N38" i="9"/>
  <c r="D33" i="9"/>
  <c r="C33" i="9" s="1"/>
  <c r="N33" i="9"/>
  <c r="I35" i="9"/>
  <c r="J35" i="9" s="1"/>
  <c r="I33" i="9"/>
  <c r="J33" i="9" s="1"/>
  <c r="I31" i="9"/>
  <c r="J31" i="9" s="1"/>
  <c r="I29" i="9"/>
  <c r="J29" i="9" s="1"/>
  <c r="I39" i="9"/>
  <c r="J39" i="9" s="1"/>
  <c r="I27" i="9"/>
  <c r="J27" i="9" s="1"/>
  <c r="D18" i="9"/>
  <c r="C18" i="9" s="1"/>
  <c r="N18" i="9"/>
  <c r="I6" i="9"/>
  <c r="J6" i="9" s="1"/>
  <c r="D36" i="9"/>
  <c r="C36" i="9" s="1"/>
  <c r="N36" i="9"/>
  <c r="D30" i="9"/>
  <c r="C30" i="9" s="1"/>
  <c r="N30" i="9"/>
  <c r="I40" i="9"/>
  <c r="J40" i="9" s="1"/>
  <c r="I37" i="9"/>
  <c r="J37" i="9" s="1"/>
  <c r="N13" i="9"/>
  <c r="D13" i="9"/>
  <c r="C13" i="9" s="1"/>
  <c r="I7" i="9"/>
  <c r="J7" i="9" s="1"/>
  <c r="I32" i="9"/>
  <c r="J32" i="9" s="1"/>
  <c r="N28" i="9"/>
  <c r="D28" i="9"/>
  <c r="C28" i="9" s="1"/>
  <c r="N16" i="9"/>
  <c r="D16" i="9"/>
  <c r="C16" i="9" s="1"/>
  <c r="I25" i="9"/>
  <c r="J25" i="9" s="1"/>
  <c r="D21" i="9"/>
  <c r="C21" i="9" s="1"/>
  <c r="N21" i="9"/>
  <c r="I19" i="9"/>
  <c r="J19" i="9" s="1"/>
  <c r="D10" i="9"/>
  <c r="C10" i="9" s="1"/>
  <c r="N10" i="9"/>
  <c r="I22" i="9"/>
  <c r="J22" i="9" s="1"/>
  <c r="D4" i="9"/>
  <c r="BQ4" i="9"/>
  <c r="R48" i="23"/>
  <c r="AR4" i="9" l="1"/>
  <c r="V11" i="23"/>
  <c r="R49" i="23" l="1"/>
  <c r="BC7" i="9" l="1"/>
  <c r="BL7" i="9" s="1"/>
  <c r="BC6" i="9"/>
  <c r="BK6" i="9" s="1"/>
  <c r="BC5" i="9"/>
  <c r="BM5" i="9" s="1"/>
  <c r="BC4" i="9"/>
  <c r="BK4" i="9" s="1"/>
  <c r="BD4" i="9" l="1"/>
  <c r="BH4" i="9"/>
  <c r="BL4" i="9"/>
  <c r="BF5" i="9"/>
  <c r="BJ5" i="9"/>
  <c r="BD6" i="9"/>
  <c r="BH6" i="9"/>
  <c r="BL6" i="9"/>
  <c r="BE7" i="9"/>
  <c r="BI7" i="9"/>
  <c r="BM7" i="9"/>
  <c r="BE4" i="9"/>
  <c r="BI4" i="9"/>
  <c r="BM4" i="9"/>
  <c r="BG5" i="9"/>
  <c r="BK5" i="9"/>
  <c r="BE6" i="9"/>
  <c r="BI6" i="9"/>
  <c r="BM6" i="9"/>
  <c r="BF7" i="9"/>
  <c r="BJ7" i="9"/>
  <c r="BN7" i="9"/>
  <c r="BF4" i="9"/>
  <c r="BJ4" i="9"/>
  <c r="BD5" i="9"/>
  <c r="BH5" i="9"/>
  <c r="BL5" i="9"/>
  <c r="BF6" i="9"/>
  <c r="BJ6" i="9"/>
  <c r="BN6" i="9"/>
  <c r="BG7" i="9"/>
  <c r="BK7" i="9"/>
  <c r="BG4" i="9"/>
  <c r="BE5" i="9"/>
  <c r="BI5" i="9"/>
  <c r="BG6" i="9"/>
  <c r="BD7" i="9"/>
  <c r="BH7" i="9"/>
  <c r="H13" i="4"/>
  <c r="H12" i="4" l="1"/>
  <c r="H11" i="4"/>
  <c r="AU4" i="9"/>
  <c r="AT4" i="9"/>
  <c r="AS4" i="9"/>
  <c r="H14" i="4" l="1"/>
  <c r="X4" i="9" l="1"/>
  <c r="Y4" i="9" s="1"/>
  <c r="T4" i="9"/>
  <c r="P4" i="9"/>
  <c r="C4" i="9" l="1"/>
  <c r="D37" i="4" l="1"/>
  <c r="I42" i="19" l="1"/>
  <c r="G42" i="19"/>
  <c r="E42" i="19"/>
  <c r="C42" i="19"/>
  <c r="I34" i="19"/>
  <c r="G34" i="19"/>
  <c r="E34" i="19"/>
  <c r="C34" i="19"/>
  <c r="I26" i="19"/>
  <c r="G26" i="19"/>
  <c r="E26" i="19"/>
  <c r="C26" i="19"/>
  <c r="I18" i="19"/>
  <c r="G18" i="19"/>
  <c r="E18" i="19"/>
  <c r="C18" i="19"/>
  <c r="I7" i="19"/>
  <c r="G7" i="19"/>
  <c r="E7" i="19"/>
  <c r="C7" i="19"/>
  <c r="K41" i="19" l="1"/>
  <c r="K33" i="19"/>
  <c r="K25" i="19"/>
  <c r="K6" i="19"/>
  <c r="K17" i="19"/>
  <c r="AV4" i="9" l="1"/>
  <c r="AO4" i="9" l="1"/>
  <c r="AQ4" i="9" s="1"/>
  <c r="AP4" i="9" s="1"/>
  <c r="I4" i="9"/>
  <c r="J4" i="9" s="1"/>
</calcChain>
</file>

<file path=xl/comments1.xml><?xml version="1.0" encoding="utf-8"?>
<comments xmlns="http://schemas.openxmlformats.org/spreadsheetml/2006/main">
  <authors>
    <author>北村裕美</author>
    <author>User</author>
    <author>DIGITAL OASYS</author>
  </authors>
  <commentList>
    <comment ref="B4" authorId="0" shapeId="0">
      <text>
        <r>
          <rPr>
            <sz val="9"/>
            <color indexed="81"/>
            <rFont val="ＭＳ Ｐゴシック"/>
            <family val="3"/>
            <charset val="128"/>
          </rPr>
          <t>リストより選んでください。なければ直入力でかまいません。</t>
        </r>
      </text>
    </comment>
    <comment ref="B6" authorId="0" shapeId="0">
      <text>
        <r>
          <rPr>
            <sz val="9"/>
            <color indexed="81"/>
            <rFont val="ＭＳ Ｐゴシック"/>
            <family val="3"/>
            <charset val="128"/>
          </rPr>
          <t>リストより選んでください。</t>
        </r>
      </text>
    </comment>
    <comment ref="E6" authorId="0" shapeId="0">
      <text>
        <r>
          <rPr>
            <sz val="9"/>
            <color indexed="81"/>
            <rFont val="ＭＳ Ｐゴシック"/>
            <family val="3"/>
            <charset val="128"/>
          </rPr>
          <t>リストより選んでください。</t>
        </r>
      </text>
    </comment>
    <comment ref="C9" authorId="1" shapeId="0">
      <text>
        <r>
          <rPr>
            <b/>
            <sz val="9"/>
            <color indexed="81"/>
            <rFont val="ＭＳ Ｐゴシック"/>
            <family val="3"/>
            <charset val="128"/>
          </rPr>
          <t>全角５文字を基本とします。</t>
        </r>
      </text>
    </comment>
    <comment ref="E9" authorId="1" shapeId="0">
      <text>
        <r>
          <rPr>
            <b/>
            <sz val="9"/>
            <color indexed="81"/>
            <rFont val="ＭＳ Ｐゴシック"/>
            <family val="3"/>
            <charset val="128"/>
          </rPr>
          <t>姓と名の間にスペースを空けて下さい。</t>
        </r>
      </text>
    </comment>
    <comment ref="G9" authorId="1" shapeId="0">
      <text>
        <r>
          <rPr>
            <b/>
            <sz val="9"/>
            <color indexed="81"/>
            <rFont val="ＭＳ Ｐゴシック"/>
            <family val="3"/>
            <charset val="128"/>
          </rPr>
          <t>ドロップダウンリストから選択して下さい。</t>
        </r>
      </text>
    </comment>
    <comment ref="J9" authorId="1" shapeId="0">
      <text>
        <r>
          <rPr>
            <b/>
            <sz val="9"/>
            <color indexed="81"/>
            <rFont val="ＭＳ Ｐゴシック"/>
            <family val="3"/>
            <charset val="128"/>
          </rPr>
          <t>ドロップダウンリストから選択して下さい。</t>
        </r>
      </text>
    </comment>
    <comment ref="K9" authorId="1" shapeId="0">
      <text>
        <r>
          <rPr>
            <b/>
            <sz val="9"/>
            <color indexed="81"/>
            <rFont val="ＭＳ Ｐゴシック"/>
            <family val="3"/>
            <charset val="128"/>
          </rPr>
          <t>トラックは「．」
フィールドは「m」で記入のこと。
また，半角数字で入力ください。</t>
        </r>
      </text>
    </comment>
    <comment ref="L9" authorId="1" shapeId="0">
      <text>
        <r>
          <rPr>
            <b/>
            <sz val="9"/>
            <color indexed="81"/>
            <rFont val="ＭＳ Ｐゴシック"/>
            <family val="3"/>
            <charset val="128"/>
          </rPr>
          <t>半角数字、半角記号で入力</t>
        </r>
      </text>
    </comment>
    <comment ref="M9"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N9" authorId="1" shapeId="0">
      <text>
        <r>
          <rPr>
            <b/>
            <sz val="9"/>
            <color indexed="81"/>
            <rFont val="ＭＳ Ｐゴシック"/>
            <family val="3"/>
            <charset val="128"/>
          </rPr>
          <t>ドロップダウンリストから選択して下さい。</t>
        </r>
      </text>
    </comment>
    <comment ref="O9" authorId="1" shapeId="0">
      <text>
        <r>
          <rPr>
            <b/>
            <sz val="9"/>
            <color indexed="81"/>
            <rFont val="ＭＳ Ｐゴシック"/>
            <family val="3"/>
            <charset val="128"/>
          </rPr>
          <t>トラックは「．」
フィールドは「m」で記入のこと。
また，半角数字で入力ください。</t>
        </r>
      </text>
    </comment>
    <comment ref="P9" authorId="1" shapeId="0">
      <text>
        <r>
          <rPr>
            <b/>
            <sz val="9"/>
            <color indexed="81"/>
            <rFont val="ＭＳ Ｐゴシック"/>
            <family val="3"/>
            <charset val="128"/>
          </rPr>
          <t>半角数字、半角記号で入力</t>
        </r>
      </text>
    </comment>
    <comment ref="Q9"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R9" authorId="1" shapeId="0">
      <text>
        <r>
          <rPr>
            <b/>
            <sz val="9"/>
            <color indexed="81"/>
            <rFont val="ＭＳ Ｐゴシック"/>
            <family val="3"/>
            <charset val="128"/>
          </rPr>
          <t>ドロップダウンリストから選択して下さい。</t>
        </r>
      </text>
    </comment>
    <comment ref="C28" authorId="1" shapeId="0">
      <text>
        <r>
          <rPr>
            <b/>
            <sz val="9"/>
            <color indexed="81"/>
            <rFont val="ＭＳ Ｐゴシック"/>
            <family val="3"/>
            <charset val="128"/>
          </rPr>
          <t>全角５文字を基本とします。</t>
        </r>
      </text>
    </comment>
    <comment ref="E28" authorId="1" shapeId="0">
      <text>
        <r>
          <rPr>
            <b/>
            <sz val="9"/>
            <color indexed="81"/>
            <rFont val="ＭＳ Ｐゴシック"/>
            <family val="3"/>
            <charset val="128"/>
          </rPr>
          <t>姓と名の間にスペースを空けて下さい。</t>
        </r>
      </text>
    </comment>
    <comment ref="G28" authorId="1" shapeId="0">
      <text>
        <r>
          <rPr>
            <b/>
            <sz val="9"/>
            <color indexed="81"/>
            <rFont val="ＭＳ Ｐゴシック"/>
            <family val="3"/>
            <charset val="128"/>
          </rPr>
          <t>ドロップダウンリストから選択して下さい。</t>
        </r>
      </text>
    </comment>
    <comment ref="J28" authorId="1" shapeId="0">
      <text>
        <r>
          <rPr>
            <b/>
            <sz val="9"/>
            <color indexed="81"/>
            <rFont val="ＭＳ Ｐゴシック"/>
            <family val="3"/>
            <charset val="128"/>
          </rPr>
          <t>ドロップダウンリストから選択して下さい。</t>
        </r>
      </text>
    </comment>
    <comment ref="K28" authorId="1" shapeId="0">
      <text>
        <r>
          <rPr>
            <b/>
            <sz val="9"/>
            <color indexed="81"/>
            <rFont val="ＭＳ Ｐゴシック"/>
            <family val="3"/>
            <charset val="128"/>
          </rPr>
          <t>記録の記入はフィールドも長距離もすべてピリオド「．」で記入のこと。また，半角数字で記入ください。記入注意事項参照のこと</t>
        </r>
      </text>
    </comment>
    <comment ref="L28" authorId="1" shapeId="0">
      <text>
        <r>
          <rPr>
            <b/>
            <sz val="9"/>
            <color indexed="81"/>
            <rFont val="ＭＳ Ｐゴシック"/>
            <family val="3"/>
            <charset val="128"/>
          </rPr>
          <t>半角数字、半角記号で入力</t>
        </r>
      </text>
    </comment>
    <comment ref="M28"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N28" authorId="1" shapeId="0">
      <text>
        <r>
          <rPr>
            <b/>
            <sz val="9"/>
            <color indexed="81"/>
            <rFont val="ＭＳ Ｐゴシック"/>
            <family val="3"/>
            <charset val="128"/>
          </rPr>
          <t>ドロップダウンリストから選択して下さい。</t>
        </r>
      </text>
    </comment>
    <comment ref="O28" authorId="1" shapeId="0">
      <text>
        <r>
          <rPr>
            <b/>
            <sz val="9"/>
            <color indexed="81"/>
            <rFont val="ＭＳ Ｐゴシック"/>
            <family val="3"/>
            <charset val="128"/>
          </rPr>
          <t>記録の記入はフィールドも長距離もすべてピリオド「．」で記入のこと。また，半角数字で記入ください。記入注意事項参照のこと</t>
        </r>
      </text>
    </comment>
    <comment ref="P28" authorId="1" shapeId="0">
      <text>
        <r>
          <rPr>
            <b/>
            <sz val="9"/>
            <color indexed="81"/>
            <rFont val="ＭＳ Ｐゴシック"/>
            <family val="3"/>
            <charset val="128"/>
          </rPr>
          <t>半角数字、半角記号で入力</t>
        </r>
      </text>
    </comment>
    <comment ref="Q28"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R28" authorId="1" shapeId="0">
      <text>
        <r>
          <rPr>
            <b/>
            <sz val="9"/>
            <color indexed="81"/>
            <rFont val="ＭＳ Ｐゴシック"/>
            <family val="3"/>
            <charset val="128"/>
          </rPr>
          <t>ドロップダウンリストから選択して下さい。</t>
        </r>
      </text>
    </comment>
    <comment ref="C60" authorId="1" shapeId="0">
      <text>
        <r>
          <rPr>
            <b/>
            <sz val="9"/>
            <color indexed="81"/>
            <rFont val="ＭＳ Ｐゴシック"/>
            <family val="3"/>
            <charset val="128"/>
          </rPr>
          <t>全角５文字を基本とします。</t>
        </r>
      </text>
    </comment>
    <comment ref="E60" authorId="1" shapeId="0">
      <text>
        <r>
          <rPr>
            <b/>
            <sz val="9"/>
            <color indexed="81"/>
            <rFont val="ＭＳ Ｐゴシック"/>
            <family val="3"/>
            <charset val="128"/>
          </rPr>
          <t>姓と名の間にスペースを空けて下さい。</t>
        </r>
      </text>
    </comment>
    <comment ref="G60" authorId="1" shapeId="0">
      <text>
        <r>
          <rPr>
            <b/>
            <sz val="9"/>
            <color indexed="81"/>
            <rFont val="ＭＳ Ｐゴシック"/>
            <family val="3"/>
            <charset val="128"/>
          </rPr>
          <t>ドロップダウンリストから選択して下さい。</t>
        </r>
      </text>
    </comment>
    <comment ref="J60" authorId="1" shapeId="0">
      <text>
        <r>
          <rPr>
            <b/>
            <sz val="9"/>
            <color indexed="81"/>
            <rFont val="ＭＳ Ｐゴシック"/>
            <family val="3"/>
            <charset val="128"/>
          </rPr>
          <t>ドロップダウンリストから選択して下さい。</t>
        </r>
      </text>
    </comment>
    <comment ref="K60" authorId="1" shapeId="0">
      <text>
        <r>
          <rPr>
            <b/>
            <sz val="9"/>
            <color indexed="81"/>
            <rFont val="ＭＳ Ｐゴシック"/>
            <family val="3"/>
            <charset val="128"/>
          </rPr>
          <t>トラックは「．」
フィールドは「m」で記入のこと。
また，半角数字で入力ください。</t>
        </r>
      </text>
    </comment>
    <comment ref="L60" authorId="1" shapeId="0">
      <text>
        <r>
          <rPr>
            <b/>
            <sz val="9"/>
            <color indexed="81"/>
            <rFont val="ＭＳ Ｐゴシック"/>
            <family val="3"/>
            <charset val="128"/>
          </rPr>
          <t>半角数字、半角記号で入力</t>
        </r>
      </text>
    </comment>
    <comment ref="M60"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N60" authorId="1" shapeId="0">
      <text>
        <r>
          <rPr>
            <b/>
            <sz val="9"/>
            <color indexed="81"/>
            <rFont val="ＭＳ Ｐゴシック"/>
            <family val="3"/>
            <charset val="128"/>
          </rPr>
          <t>ドロップダウンリストから選択して下さい。</t>
        </r>
      </text>
    </comment>
    <comment ref="O60" authorId="1" shapeId="0">
      <text>
        <r>
          <rPr>
            <b/>
            <sz val="9"/>
            <color indexed="81"/>
            <rFont val="ＭＳ Ｐゴシック"/>
            <family val="3"/>
            <charset val="128"/>
          </rPr>
          <t>トラックは「．」
フィールドは「m」で記入のこと。
また，半角数字で入力ください。</t>
        </r>
      </text>
    </comment>
    <comment ref="P60" authorId="1" shapeId="0">
      <text>
        <r>
          <rPr>
            <b/>
            <sz val="9"/>
            <color indexed="81"/>
            <rFont val="ＭＳ Ｐゴシック"/>
            <family val="3"/>
            <charset val="128"/>
          </rPr>
          <t>半角数字、半角記号で入力</t>
        </r>
      </text>
    </comment>
    <comment ref="Q60"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R60" authorId="1" shapeId="0">
      <text>
        <r>
          <rPr>
            <b/>
            <sz val="9"/>
            <color indexed="81"/>
            <rFont val="ＭＳ Ｐゴシック"/>
            <family val="3"/>
            <charset val="128"/>
          </rPr>
          <t>ドロップダウンリストから選択して下さい。</t>
        </r>
      </text>
    </comment>
    <comment ref="C74" authorId="1" shapeId="0">
      <text>
        <r>
          <rPr>
            <b/>
            <sz val="9"/>
            <color indexed="81"/>
            <rFont val="ＭＳ Ｐゴシック"/>
            <family val="3"/>
            <charset val="128"/>
          </rPr>
          <t>全角５文字を基本とします。</t>
        </r>
      </text>
    </comment>
    <comment ref="E74" authorId="1" shapeId="0">
      <text>
        <r>
          <rPr>
            <b/>
            <sz val="9"/>
            <color indexed="81"/>
            <rFont val="ＭＳ Ｐゴシック"/>
            <family val="3"/>
            <charset val="128"/>
          </rPr>
          <t>姓と名の間にスペースを空けて下さい。</t>
        </r>
      </text>
    </comment>
    <comment ref="G74" authorId="1" shapeId="0">
      <text>
        <r>
          <rPr>
            <b/>
            <sz val="9"/>
            <color indexed="81"/>
            <rFont val="ＭＳ Ｐゴシック"/>
            <family val="3"/>
            <charset val="128"/>
          </rPr>
          <t>ドロップダウンリストから選択して下さい。</t>
        </r>
      </text>
    </comment>
    <comment ref="J74" authorId="1" shapeId="0">
      <text>
        <r>
          <rPr>
            <b/>
            <sz val="9"/>
            <color indexed="81"/>
            <rFont val="ＭＳ Ｐゴシック"/>
            <family val="3"/>
            <charset val="128"/>
          </rPr>
          <t>ドロップダウンリストから選択して下さい。</t>
        </r>
      </text>
    </comment>
    <comment ref="K74" authorId="1" shapeId="0">
      <text>
        <r>
          <rPr>
            <b/>
            <sz val="9"/>
            <color indexed="81"/>
            <rFont val="ＭＳ Ｐゴシック"/>
            <family val="3"/>
            <charset val="128"/>
          </rPr>
          <t>トラックは「．」
フィールドは「m」で記入のこと。
また，半角数字で入力ください。</t>
        </r>
      </text>
    </comment>
    <comment ref="L74" authorId="1" shapeId="0">
      <text>
        <r>
          <rPr>
            <b/>
            <sz val="9"/>
            <color indexed="81"/>
            <rFont val="ＭＳ Ｐゴシック"/>
            <family val="3"/>
            <charset val="128"/>
          </rPr>
          <t>半角数字、半角記号で入力</t>
        </r>
      </text>
    </comment>
    <comment ref="M74"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N74" authorId="1" shapeId="0">
      <text>
        <r>
          <rPr>
            <b/>
            <sz val="9"/>
            <color indexed="81"/>
            <rFont val="ＭＳ Ｐゴシック"/>
            <family val="3"/>
            <charset val="128"/>
          </rPr>
          <t>ドロップダウンリストから選択して下さい。</t>
        </r>
      </text>
    </comment>
    <comment ref="O74" authorId="1" shapeId="0">
      <text>
        <r>
          <rPr>
            <b/>
            <sz val="9"/>
            <color indexed="81"/>
            <rFont val="ＭＳ Ｐゴシック"/>
            <family val="3"/>
            <charset val="128"/>
          </rPr>
          <t>記録の記入はフィールドも長距離もすべてピリオド「．」で記入のこと。また，半角数字で記入ください。記入注意事項参照のこと</t>
        </r>
      </text>
    </comment>
    <comment ref="P74" authorId="1" shapeId="0">
      <text>
        <r>
          <rPr>
            <b/>
            <sz val="9"/>
            <color indexed="81"/>
            <rFont val="ＭＳ Ｐゴシック"/>
            <family val="3"/>
            <charset val="128"/>
          </rPr>
          <t>半角数字、半角記号で入力</t>
        </r>
      </text>
    </comment>
    <comment ref="Q74" authorId="2" shapeId="0">
      <text>
        <r>
          <rPr>
            <b/>
            <sz val="9"/>
            <color indexed="81"/>
            <rFont val="MS P ゴシック"/>
            <family val="3"/>
            <charset val="128"/>
          </rPr>
          <t>ドロップダウンリストから選択。四種は、標準のみ</t>
        </r>
        <r>
          <rPr>
            <sz val="9"/>
            <color indexed="81"/>
            <rFont val="MS P ゴシック"/>
            <family val="3"/>
            <charset val="128"/>
          </rPr>
          <t xml:space="preserve">
</t>
        </r>
      </text>
    </comment>
    <comment ref="R74" authorId="1" shapeId="0">
      <text>
        <r>
          <rPr>
            <b/>
            <sz val="9"/>
            <color indexed="81"/>
            <rFont val="ＭＳ Ｐゴシック"/>
            <family val="3"/>
            <charset val="128"/>
          </rPr>
          <t>ドロップダウンリストから選択して下さい。</t>
        </r>
      </text>
    </comment>
  </commentList>
</comments>
</file>

<file path=xl/comments2.xml><?xml version="1.0" encoding="utf-8"?>
<comments xmlns="http://schemas.openxmlformats.org/spreadsheetml/2006/main">
  <authors>
    <author>kitamura hiromi</author>
  </authors>
  <commentList>
    <comment ref="BB2" authorId="0" shapeId="0">
      <text>
        <r>
          <rPr>
            <b/>
            <sz val="12"/>
            <color indexed="23"/>
            <rFont val="ＭＳ Ｐゴシック"/>
            <family val="3"/>
            <charset val="128"/>
          </rPr>
          <t>①参加校監督の皆様へ
　このシートは書き込む必要がありません。
②各地区専門委員長の皆様へ
　C列～BV列 ４行目からまとめてコピーして，集約シートに『</t>
        </r>
        <r>
          <rPr>
            <b/>
            <sz val="12"/>
            <color indexed="16"/>
            <rFont val="ＭＳ Ｐゴシック"/>
            <family val="3"/>
            <charset val="128"/>
          </rPr>
          <t>値貼付</t>
        </r>
        <r>
          <rPr>
            <b/>
            <sz val="12"/>
            <color indexed="23"/>
            <rFont val="ＭＳ Ｐゴシック"/>
            <family val="3"/>
            <charset val="128"/>
          </rPr>
          <t>』してください。　
　総括申込書の作成が簡単になります。
③開催地の皆様へ
　集約したいデータをシート１枚に収めたので，コピーペーストが１回で済みます。
　セル幅を小さくしたのは，各地区専門委員長や開催地担当者がコピーしやすくするためです。
　</t>
        </r>
        <r>
          <rPr>
            <b/>
            <sz val="10"/>
            <color indexed="23"/>
            <rFont val="ＭＳ Ｐゴシック"/>
            <family val="3"/>
            <charset val="128"/>
          </rPr>
          <t>※監督も，専門委員長も，開催地も，みんなの負担が少しでも軽くなったらいいなと思って
　　 この申込ファイルを作成しました。何か，不便なことがありましたらご連絡ください。（北村）</t>
        </r>
      </text>
    </comment>
  </commentList>
</comments>
</file>

<file path=xl/sharedStrings.xml><?xml version="1.0" encoding="utf-8"?>
<sst xmlns="http://schemas.openxmlformats.org/spreadsheetml/2006/main" count="4712" uniqueCount="1127">
  <si>
    <t>北空知</t>
    <rPh sb="0" eb="1">
      <t>キタ</t>
    </rPh>
    <rPh sb="1" eb="3">
      <t>ソラチ</t>
    </rPh>
    <phoneticPr fontId="2"/>
  </si>
  <si>
    <t>中体連</t>
    <rPh sb="0" eb="3">
      <t>チュウタイレン</t>
    </rPh>
    <phoneticPr fontId="2"/>
  </si>
  <si>
    <t>学校名</t>
    <rPh sb="0" eb="2">
      <t>ガッコウ</t>
    </rPh>
    <rPh sb="2" eb="3">
      <t>メイ</t>
    </rPh>
    <phoneticPr fontId="2"/>
  </si>
  <si>
    <t>士別</t>
    <rPh sb="0" eb="2">
      <t>シベツ</t>
    </rPh>
    <phoneticPr fontId="2"/>
  </si>
  <si>
    <t>中学校</t>
    <rPh sb="0" eb="3">
      <t>チュウガッコウ</t>
    </rPh>
    <phoneticPr fontId="2"/>
  </si>
  <si>
    <t>資格</t>
    <rPh sb="0" eb="2">
      <t>シカク</t>
    </rPh>
    <phoneticPr fontId="2"/>
  </si>
  <si>
    <t>最高記録</t>
    <rPh sb="0" eb="2">
      <t>サイコウ</t>
    </rPh>
    <rPh sb="2" eb="4">
      <t>キロク</t>
    </rPh>
    <phoneticPr fontId="2"/>
  </si>
  <si>
    <t>風</t>
    <rPh sb="0" eb="1">
      <t>カゼ</t>
    </rPh>
    <phoneticPr fontId="2"/>
  </si>
  <si>
    <t>標準</t>
    <rPh sb="0" eb="2">
      <t>ヒョウジュン</t>
    </rPh>
    <phoneticPr fontId="2"/>
  </si>
  <si>
    <t>札幌</t>
    <rPh sb="0" eb="2">
      <t>サッポロ</t>
    </rPh>
    <phoneticPr fontId="2"/>
  </si>
  <si>
    <t>石狩</t>
    <rPh sb="0" eb="2">
      <t>イシカリ</t>
    </rPh>
    <phoneticPr fontId="2"/>
  </si>
  <si>
    <t>小樽</t>
    <rPh sb="0" eb="2">
      <t>オタル</t>
    </rPh>
    <phoneticPr fontId="2"/>
  </si>
  <si>
    <t>後志</t>
    <rPh sb="0" eb="2">
      <t>シリベシ</t>
    </rPh>
    <phoneticPr fontId="2"/>
  </si>
  <si>
    <t>留萌</t>
    <rPh sb="0" eb="2">
      <t>ルモイ</t>
    </rPh>
    <phoneticPr fontId="2"/>
  </si>
  <si>
    <t>宗谷</t>
    <rPh sb="0" eb="2">
      <t>ソウヤ</t>
    </rPh>
    <phoneticPr fontId="2"/>
  </si>
  <si>
    <t>旭川</t>
    <rPh sb="0" eb="2">
      <t>アサヒカワ</t>
    </rPh>
    <phoneticPr fontId="2"/>
  </si>
  <si>
    <t>富良野</t>
    <rPh sb="0" eb="3">
      <t>フラノ</t>
    </rPh>
    <phoneticPr fontId="2"/>
  </si>
  <si>
    <t>函館</t>
    <rPh sb="0" eb="2">
      <t>ハコダテ</t>
    </rPh>
    <phoneticPr fontId="2"/>
  </si>
  <si>
    <t>渡島</t>
    <rPh sb="0" eb="2">
      <t>オシマ</t>
    </rPh>
    <phoneticPr fontId="2"/>
  </si>
  <si>
    <t>檜山</t>
    <rPh sb="0" eb="2">
      <t>ヒヤマ</t>
    </rPh>
    <phoneticPr fontId="2"/>
  </si>
  <si>
    <t>南空知</t>
    <rPh sb="0" eb="1">
      <t>ミナミ</t>
    </rPh>
    <rPh sb="1" eb="3">
      <t>ソラチ</t>
    </rPh>
    <phoneticPr fontId="2"/>
  </si>
  <si>
    <t>日高</t>
    <rPh sb="0" eb="2">
      <t>ヒダカ</t>
    </rPh>
    <phoneticPr fontId="2"/>
  </si>
  <si>
    <t>全十勝</t>
    <rPh sb="0" eb="1">
      <t>ゼン</t>
    </rPh>
    <rPh sb="1" eb="3">
      <t>トカチ</t>
    </rPh>
    <phoneticPr fontId="2"/>
  </si>
  <si>
    <t>釧路</t>
    <rPh sb="0" eb="2">
      <t>クシロ</t>
    </rPh>
    <phoneticPr fontId="2"/>
  </si>
  <si>
    <t>根室</t>
    <rPh sb="0" eb="2">
      <t>ネムロ</t>
    </rPh>
    <phoneticPr fontId="2"/>
  </si>
  <si>
    <t>参加料</t>
    <rPh sb="0" eb="2">
      <t>サンカ</t>
    </rPh>
    <rPh sb="2" eb="3">
      <t>リョウ</t>
    </rPh>
    <phoneticPr fontId="2"/>
  </si>
  <si>
    <t>人数</t>
    <rPh sb="0" eb="2">
      <t>ニンズウ</t>
    </rPh>
    <phoneticPr fontId="2"/>
  </si>
  <si>
    <t>合計</t>
    <rPh sb="0" eb="2">
      <t>ゴウケイ</t>
    </rPh>
    <phoneticPr fontId="2"/>
  </si>
  <si>
    <t>≪ 女 子 ≫</t>
    <rPh sb="2" eb="3">
      <t>オンナ</t>
    </rPh>
    <rPh sb="4" eb="5">
      <t>コ</t>
    </rPh>
    <phoneticPr fontId="2"/>
  </si>
  <si>
    <t>≪ 男 子 ≫</t>
    <rPh sb="2" eb="3">
      <t>オトコ</t>
    </rPh>
    <rPh sb="4" eb="5">
      <t>コ</t>
    </rPh>
    <phoneticPr fontId="2"/>
  </si>
  <si>
    <t>市町村</t>
    <rPh sb="0" eb="3">
      <t>シチョウソン</t>
    </rPh>
    <phoneticPr fontId="2"/>
  </si>
  <si>
    <t>男</t>
    <rPh sb="0" eb="1">
      <t>オトコ</t>
    </rPh>
    <phoneticPr fontId="2"/>
  </si>
  <si>
    <t>女</t>
    <rPh sb="0" eb="1">
      <t>オンナ</t>
    </rPh>
    <phoneticPr fontId="2"/>
  </si>
  <si>
    <t>リレー</t>
    <phoneticPr fontId="2"/>
  </si>
  <si>
    <t>NC代</t>
    <rPh sb="2" eb="3">
      <t>ダイ</t>
    </rPh>
    <phoneticPr fontId="2"/>
  </si>
  <si>
    <t>１種目</t>
    <rPh sb="1" eb="3">
      <t>シュモク</t>
    </rPh>
    <phoneticPr fontId="2"/>
  </si>
  <si>
    <t>２種目</t>
    <rPh sb="1" eb="3">
      <t>シュモク</t>
    </rPh>
    <phoneticPr fontId="2"/>
  </si>
  <si>
    <t>リレーのみ</t>
    <phoneticPr fontId="2"/>
  </si>
  <si>
    <t>リレー</t>
    <phoneticPr fontId="2"/>
  </si>
  <si>
    <t>No</t>
    <phoneticPr fontId="2"/>
  </si>
  <si>
    <t>プログラム・ランキング・記録集申込書</t>
    <rPh sb="12" eb="14">
      <t>キロク</t>
    </rPh>
    <rPh sb="14" eb="15">
      <t>シュウ</t>
    </rPh>
    <rPh sb="15" eb="18">
      <t>モウシコミショ</t>
    </rPh>
    <phoneticPr fontId="2"/>
  </si>
  <si>
    <t>地区中体連名</t>
    <rPh sb="0" eb="2">
      <t>チク</t>
    </rPh>
    <rPh sb="2" eb="5">
      <t>チュウタイレン</t>
    </rPh>
    <rPh sb="5" eb="6">
      <t>メイ</t>
    </rPh>
    <phoneticPr fontId="2"/>
  </si>
  <si>
    <t>市町村名</t>
    <rPh sb="0" eb="3">
      <t>シチョウソン</t>
    </rPh>
    <rPh sb="3" eb="4">
      <t>メイ</t>
    </rPh>
    <phoneticPr fontId="2"/>
  </si>
  <si>
    <t>円</t>
    <rPh sb="0" eb="1">
      <t>エン</t>
    </rPh>
    <phoneticPr fontId="2"/>
  </si>
  <si>
    <t>合　　計　　金　　額</t>
    <rPh sb="0" eb="1">
      <t>ゴウ</t>
    </rPh>
    <rPh sb="3" eb="4">
      <t>ケイ</t>
    </rPh>
    <rPh sb="6" eb="7">
      <t>カネ</t>
    </rPh>
    <rPh sb="9" eb="10">
      <t>ガク</t>
    </rPh>
    <phoneticPr fontId="2"/>
  </si>
  <si>
    <t>冊</t>
    <rPh sb="0" eb="1">
      <t>サツ</t>
    </rPh>
    <phoneticPr fontId="2"/>
  </si>
  <si>
    <t>記載責任者氏名</t>
    <rPh sb="0" eb="2">
      <t>キサイ</t>
    </rPh>
    <rPh sb="2" eb="5">
      <t>セキニンシャ</t>
    </rPh>
    <rPh sb="5" eb="7">
      <t>シメイ</t>
    </rPh>
    <phoneticPr fontId="2"/>
  </si>
  <si>
    <t>記載責任者電話</t>
    <rPh sb="0" eb="2">
      <t>キサイ</t>
    </rPh>
    <rPh sb="2" eb="5">
      <t>セキニンシャ</t>
    </rPh>
    <rPh sb="5" eb="7">
      <t>デンワ</t>
    </rPh>
    <phoneticPr fontId="2"/>
  </si>
  <si>
    <t>様</t>
    <rPh sb="0" eb="1">
      <t>サマ</t>
    </rPh>
    <phoneticPr fontId="2"/>
  </si>
  <si>
    <t>　◎　プログラムは，参加選手分のみ各学校にお配りしますが，監督分は別購入となります。</t>
    <rPh sb="10" eb="12">
      <t>サンカ</t>
    </rPh>
    <rPh sb="12" eb="14">
      <t>センシュ</t>
    </rPh>
    <rPh sb="14" eb="15">
      <t>ブン</t>
    </rPh>
    <rPh sb="17" eb="20">
      <t>カクガッコウ</t>
    </rPh>
    <rPh sb="22" eb="23">
      <t>クバ</t>
    </rPh>
    <rPh sb="29" eb="31">
      <t>カントク</t>
    </rPh>
    <rPh sb="31" eb="32">
      <t>ブン</t>
    </rPh>
    <rPh sb="33" eb="34">
      <t>ベツ</t>
    </rPh>
    <rPh sb="34" eb="36">
      <t>コウニュウ</t>
    </rPh>
    <phoneticPr fontId="2"/>
  </si>
  <si>
    <t>　◎　ランキング表，記録集は，参加選手・監督ともに別購入となります。</t>
    <rPh sb="8" eb="9">
      <t>ヒョウ</t>
    </rPh>
    <rPh sb="10" eb="13">
      <t>キロクシュウ</t>
    </rPh>
    <rPh sb="15" eb="17">
      <t>サンカ</t>
    </rPh>
    <rPh sb="17" eb="19">
      <t>センシュ</t>
    </rPh>
    <rPh sb="20" eb="22">
      <t>カントク</t>
    </rPh>
    <rPh sb="25" eb="26">
      <t>ベツ</t>
    </rPh>
    <rPh sb="26" eb="28">
      <t>コウニュウ</t>
    </rPh>
    <phoneticPr fontId="2"/>
  </si>
  <si>
    <t>　◎　申込書は各学校で必ず控えをおとりください。</t>
    <rPh sb="3" eb="6">
      <t>モウシコミショ</t>
    </rPh>
    <rPh sb="7" eb="10">
      <t>カクガッコウ</t>
    </rPh>
    <rPh sb="11" eb="12">
      <t>カナラ</t>
    </rPh>
    <rPh sb="13" eb="14">
      <t>ヒカ</t>
    </rPh>
    <phoneticPr fontId="2"/>
  </si>
  <si>
    <t>〒</t>
    <phoneticPr fontId="2"/>
  </si>
  <si>
    <t>プロ</t>
    <phoneticPr fontId="2"/>
  </si>
  <si>
    <t>ランキング</t>
    <phoneticPr fontId="2"/>
  </si>
  <si>
    <t>記録集</t>
    <rPh sb="0" eb="3">
      <t>キロクシュウ</t>
    </rPh>
    <phoneticPr fontId="2"/>
  </si>
  <si>
    <t>希望購入</t>
    <rPh sb="0" eb="2">
      <t>キボウ</t>
    </rPh>
    <rPh sb="2" eb="4">
      <t>コウニュウ</t>
    </rPh>
    <phoneticPr fontId="2"/>
  </si>
  <si>
    <t>金額</t>
    <rPh sb="0" eb="2">
      <t>キンガク</t>
    </rPh>
    <phoneticPr fontId="2"/>
  </si>
  <si>
    <t>最小</t>
    <rPh sb="0" eb="2">
      <t>サイショウ</t>
    </rPh>
    <phoneticPr fontId="2"/>
  </si>
  <si>
    <t>最大</t>
    <rPh sb="0" eb="2">
      <t>サイダイ</t>
    </rPh>
    <phoneticPr fontId="2"/>
  </si>
  <si>
    <t>男子ﾅﾝﾊﾞｰ</t>
    <rPh sb="0" eb="2">
      <t>ダンシ</t>
    </rPh>
    <phoneticPr fontId="2"/>
  </si>
  <si>
    <t>女子ﾅﾝﾊﾞｰ</t>
    <rPh sb="0" eb="2">
      <t>ジョシ</t>
    </rPh>
    <phoneticPr fontId="2"/>
  </si>
  <si>
    <t>男子参加数</t>
    <rPh sb="0" eb="2">
      <t>ダンシ</t>
    </rPh>
    <rPh sb="2" eb="4">
      <t>サンカ</t>
    </rPh>
    <rPh sb="4" eb="5">
      <t>スウ</t>
    </rPh>
    <phoneticPr fontId="2"/>
  </si>
  <si>
    <t>女子参加数</t>
    <rPh sb="0" eb="2">
      <t>ジョシ</t>
    </rPh>
    <rPh sb="2" eb="4">
      <t>サンカ</t>
    </rPh>
    <rPh sb="4" eb="5">
      <t>カズ</t>
    </rPh>
    <phoneticPr fontId="2"/>
  </si>
  <si>
    <r>
      <t>記録集送付先　</t>
    </r>
    <r>
      <rPr>
        <b/>
        <sz val="11"/>
        <rFont val="ＭＳ Ｐ明朝"/>
        <family val="1"/>
        <charset val="128"/>
      </rPr>
      <t>(送付先が学校の場合は必ず学校名を記入してください。）</t>
    </r>
    <rPh sb="0" eb="3">
      <t>キロクシュウ</t>
    </rPh>
    <rPh sb="3" eb="5">
      <t>ソウフ</t>
    </rPh>
    <rPh sb="5" eb="6">
      <t>サキ</t>
    </rPh>
    <rPh sb="8" eb="10">
      <t>ソウフ</t>
    </rPh>
    <rPh sb="10" eb="11">
      <t>サキ</t>
    </rPh>
    <rPh sb="12" eb="14">
      <t>ガッコウ</t>
    </rPh>
    <rPh sb="15" eb="17">
      <t>バアイ</t>
    </rPh>
    <rPh sb="18" eb="19">
      <t>カナラ</t>
    </rPh>
    <rPh sb="20" eb="22">
      <t>ガッコウ</t>
    </rPh>
    <rPh sb="22" eb="23">
      <t>メイ</t>
    </rPh>
    <rPh sb="24" eb="26">
      <t>キニュウ</t>
    </rPh>
    <phoneticPr fontId="2"/>
  </si>
  <si>
    <t>＊太枠内に数字を入れてください。</t>
    <rPh sb="1" eb="3">
      <t>フトワク</t>
    </rPh>
    <rPh sb="3" eb="4">
      <t>ナイ</t>
    </rPh>
    <rPh sb="5" eb="7">
      <t>スウジ</t>
    </rPh>
    <rPh sb="8" eb="9">
      <t>イ</t>
    </rPh>
    <phoneticPr fontId="2"/>
  </si>
  <si>
    <t>御住所</t>
    <rPh sb="0" eb="1">
      <t>ゴ</t>
    </rPh>
    <rPh sb="1" eb="3">
      <t>ジュウショ</t>
    </rPh>
    <phoneticPr fontId="2"/>
  </si>
  <si>
    <t>御芳名</t>
    <rPh sb="0" eb="1">
      <t>ゴ</t>
    </rPh>
    <rPh sb="1" eb="3">
      <t>ホウメイ</t>
    </rPh>
    <phoneticPr fontId="2"/>
  </si>
  <si>
    <t>所属</t>
  </si>
  <si>
    <t>氏名</t>
  </si>
  <si>
    <t>連番</t>
    <phoneticPr fontId="2"/>
  </si>
  <si>
    <t>※ No</t>
    <phoneticPr fontId="2"/>
  </si>
  <si>
    <t>ﾌﾘｶﾞﾅ</t>
    <phoneticPr fontId="2"/>
  </si>
  <si>
    <t>学年</t>
    <rPh sb="0" eb="2">
      <t>ガクネン</t>
    </rPh>
    <phoneticPr fontId="2"/>
  </si>
  <si>
    <t>生年</t>
    <rPh sb="0" eb="2">
      <t>セイネン</t>
    </rPh>
    <phoneticPr fontId="2"/>
  </si>
  <si>
    <t>参加種目1</t>
    <rPh sb="0" eb="2">
      <t>サンカ</t>
    </rPh>
    <rPh sb="2" eb="4">
      <t>シュモク</t>
    </rPh>
    <phoneticPr fontId="2"/>
  </si>
  <si>
    <t>参加種目2</t>
    <rPh sb="0" eb="2">
      <t>サンカ</t>
    </rPh>
    <rPh sb="2" eb="4">
      <t>シュモク</t>
    </rPh>
    <phoneticPr fontId="2"/>
  </si>
  <si>
    <t>参加種目3</t>
    <rPh sb="0" eb="2">
      <t>サンカ</t>
    </rPh>
    <rPh sb="2" eb="4">
      <t>シュモク</t>
    </rPh>
    <phoneticPr fontId="2"/>
  </si>
  <si>
    <t>コード</t>
    <phoneticPr fontId="2"/>
  </si>
  <si>
    <t>種目名</t>
    <rPh sb="0" eb="2">
      <t>シュモク</t>
    </rPh>
    <rPh sb="2" eb="3">
      <t>メイ</t>
    </rPh>
    <phoneticPr fontId="2"/>
  </si>
  <si>
    <t>備考</t>
    <rPh sb="0" eb="2">
      <t>ビコウ</t>
    </rPh>
    <phoneticPr fontId="2"/>
  </si>
  <si>
    <t>所属地</t>
    <rPh sb="0" eb="2">
      <t>ショゾク</t>
    </rPh>
    <rPh sb="2" eb="3">
      <t>チ</t>
    </rPh>
    <phoneticPr fontId="2"/>
  </si>
  <si>
    <t>性別</t>
    <rPh sb="0" eb="2">
      <t>セイベツ</t>
    </rPh>
    <phoneticPr fontId="2"/>
  </si>
  <si>
    <t>札幌</t>
  </si>
  <si>
    <t>道南</t>
  </si>
  <si>
    <t>A</t>
    <phoneticPr fontId="2"/>
  </si>
  <si>
    <t>道央</t>
  </si>
  <si>
    <t>B</t>
    <phoneticPr fontId="2"/>
  </si>
  <si>
    <t>小樽後志</t>
  </si>
  <si>
    <t>C</t>
    <phoneticPr fontId="2"/>
  </si>
  <si>
    <t>室蘭</t>
  </si>
  <si>
    <t>苫小牧</t>
  </si>
  <si>
    <t>十勝</t>
  </si>
  <si>
    <t>釧路</t>
  </si>
  <si>
    <t>J1</t>
    <phoneticPr fontId="2"/>
  </si>
  <si>
    <t>J1</t>
    <phoneticPr fontId="2"/>
  </si>
  <si>
    <t>オホーツク</t>
  </si>
  <si>
    <t>J2</t>
    <phoneticPr fontId="2"/>
  </si>
  <si>
    <t>空知</t>
  </si>
  <si>
    <t>J3</t>
    <phoneticPr fontId="2"/>
  </si>
  <si>
    <t>道北</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</si>
  <si>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</si>
  <si>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</si>
  <si>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</si>
  <si>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</si>
  <si>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</si>
  <si>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</si>
  <si>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</si>
  <si>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</si>
  <si>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</si>
  <si>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</si>
  <si>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</si>
  <si>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</si>
  <si>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</si>
  <si>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</si>
  <si>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</si>
  <si>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</si>
  <si>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</si>
  <si>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</si>
  <si>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</si>
  <si>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静岡</t>
  </si>
  <si>
    <t>愛知</t>
  </si>
  <si>
    <t>三重</t>
  </si>
  <si>
    <t>岐阜</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</si>
  <si>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</si>
  <si>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</si>
  <si>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</si>
  <si>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</si>
  <si>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</si>
  <si>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</si>
  <si>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</si>
  <si>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</si>
  <si>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</si>
  <si>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</si>
  <si>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</si>
  <si>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</si>
  <si>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</si>
  <si>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</si>
  <si>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</si>
  <si>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</si>
  <si>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</si>
  <si>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</si>
  <si>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</si>
  <si>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</si>
  <si>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</si>
  <si>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</si>
  <si>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</si>
  <si>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原則として，学校名は市町村がわかるよう記入する。</t>
    <rPh sb="0" eb="2">
      <t>ゲンソク</t>
    </rPh>
    <rPh sb="6" eb="8">
      <t>ガッコウ</t>
    </rPh>
    <rPh sb="8" eb="9">
      <t>メイ</t>
    </rPh>
    <rPh sb="10" eb="13">
      <t>シチョウソン</t>
    </rPh>
    <rPh sb="19" eb="21">
      <t>キニュウ</t>
    </rPh>
    <phoneticPr fontId="2"/>
  </si>
  <si>
    <t>（１）「市立」「町立」「村立」などは，省略する。</t>
    <rPh sb="4" eb="6">
      <t>シリツ</t>
    </rPh>
    <rPh sb="8" eb="10">
      <t>チョウリツ</t>
    </rPh>
    <rPh sb="12" eb="14">
      <t>ソンリツ</t>
    </rPh>
    <rPh sb="19" eb="21">
      <t>ショウリャク</t>
    </rPh>
    <phoneticPr fontId="2"/>
  </si>
  <si>
    <t>（２）文字数は，制限しない。ただし，下記の例に従うこと。</t>
    <rPh sb="3" eb="6">
      <t>モジスウ</t>
    </rPh>
    <rPh sb="8" eb="10">
      <t>セイゲン</t>
    </rPh>
    <rPh sb="18" eb="20">
      <t>カキ</t>
    </rPh>
    <rPh sb="21" eb="22">
      <t>レイ</t>
    </rPh>
    <rPh sb="23" eb="24">
      <t>シタガ</t>
    </rPh>
    <phoneticPr fontId="2"/>
  </si>
  <si>
    <t>上段：申し合わせ事項　下段：記入例</t>
    <rPh sb="0" eb="2">
      <t>ジョウダン</t>
    </rPh>
    <rPh sb="3" eb="4">
      <t>モウ</t>
    </rPh>
    <rPh sb="5" eb="6">
      <t>ア</t>
    </rPh>
    <rPh sb="8" eb="10">
      <t>ジコウ</t>
    </rPh>
    <rPh sb="11" eb="13">
      <t>ゲダン</t>
    </rPh>
    <rPh sb="14" eb="16">
      <t>キニュウ</t>
    </rPh>
    <rPh sb="16" eb="17">
      <t>レイ</t>
    </rPh>
    <phoneticPr fontId="2"/>
  </si>
  <si>
    <t>参加申込書への入力</t>
    <rPh sb="0" eb="2">
      <t>サンカ</t>
    </rPh>
    <rPh sb="2" eb="5">
      <t>モウシコミショ</t>
    </rPh>
    <rPh sb="7" eb="9">
      <t>ニュウリョク</t>
    </rPh>
    <phoneticPr fontId="2"/>
  </si>
  <si>
    <t>①</t>
    <phoneticPr fontId="2"/>
  </si>
  <si>
    <t>市町村名をつけて，学校名を記入する。ただし，「市立」「町立」「村立」は省略すること。</t>
    <rPh sb="0" eb="3">
      <t>シチョウソン</t>
    </rPh>
    <rPh sb="3" eb="4">
      <t>メイ</t>
    </rPh>
    <rPh sb="9" eb="11">
      <t>ガッコウ</t>
    </rPh>
    <rPh sb="11" eb="12">
      <t>メイ</t>
    </rPh>
    <rPh sb="13" eb="15">
      <t>キニュウ</t>
    </rPh>
    <rPh sb="23" eb="25">
      <t>シリツ</t>
    </rPh>
    <rPh sb="27" eb="29">
      <t>チョウリツ</t>
    </rPh>
    <rPh sb="31" eb="33">
      <t>ソンリツ</t>
    </rPh>
    <rPh sb="35" eb="37">
      <t>ショウリャク</t>
    </rPh>
    <phoneticPr fontId="2"/>
  </si>
  <si>
    <t>浜中町立霧多布中学校</t>
    <rPh sb="0" eb="2">
      <t>ハマナカ</t>
    </rPh>
    <rPh sb="2" eb="4">
      <t>チョウリツ</t>
    </rPh>
    <rPh sb="4" eb="7">
      <t>キリタップ</t>
    </rPh>
    <rPh sb="7" eb="8">
      <t>チュウ</t>
    </rPh>
    <rPh sb="8" eb="10">
      <t>ガッコウ</t>
    </rPh>
    <phoneticPr fontId="2"/>
  </si>
  <si>
    <t>浜中霧多布</t>
    <rPh sb="0" eb="2">
      <t>ハマナカ</t>
    </rPh>
    <rPh sb="2" eb="5">
      <t>キリタップ</t>
    </rPh>
    <phoneticPr fontId="2"/>
  </si>
  <si>
    <t>札幌市立真駒内曙中学校</t>
    <rPh sb="0" eb="4">
      <t>サッポロシリツ</t>
    </rPh>
    <rPh sb="4" eb="7">
      <t>マコマナイ</t>
    </rPh>
    <rPh sb="7" eb="8">
      <t>アケボノ</t>
    </rPh>
    <rPh sb="8" eb="11">
      <t>チュウガッコウ</t>
    </rPh>
    <phoneticPr fontId="2"/>
  </si>
  <si>
    <t>札幌真駒内曙</t>
    <rPh sb="0" eb="2">
      <t>サッポロ</t>
    </rPh>
    <rPh sb="2" eb="5">
      <t>マコマナイ</t>
    </rPh>
    <rPh sb="5" eb="6">
      <t>アケボノ</t>
    </rPh>
    <phoneticPr fontId="2"/>
  </si>
  <si>
    <t>②</t>
    <phoneticPr fontId="2"/>
  </si>
  <si>
    <t>　学校名に市町村名が入っているところは，市町村名をつける必要はない。市町村名の前に「上」や「南」などが入っている場合は，市町村名をはっきりさせるために下記のように表記する。</t>
    <rPh sb="1" eb="3">
      <t>ガッコウ</t>
    </rPh>
    <rPh sb="3" eb="4">
      <t>メイ</t>
    </rPh>
    <rPh sb="5" eb="8">
      <t>シチョウソン</t>
    </rPh>
    <rPh sb="8" eb="9">
      <t>メイ</t>
    </rPh>
    <rPh sb="10" eb="11">
      <t>ハイ</t>
    </rPh>
    <rPh sb="20" eb="23">
      <t>シチョウソン</t>
    </rPh>
    <rPh sb="23" eb="24">
      <t>メイ</t>
    </rPh>
    <rPh sb="28" eb="30">
      <t>ヒツヨウ</t>
    </rPh>
    <rPh sb="34" eb="37">
      <t>シチョウソン</t>
    </rPh>
    <rPh sb="37" eb="38">
      <t>メイ</t>
    </rPh>
    <rPh sb="39" eb="40">
      <t>マエ</t>
    </rPh>
    <rPh sb="42" eb="43">
      <t>ウエ</t>
    </rPh>
    <rPh sb="46" eb="47">
      <t>ミナミ</t>
    </rPh>
    <rPh sb="51" eb="52">
      <t>ハイ</t>
    </rPh>
    <rPh sb="56" eb="58">
      <t>バアイ</t>
    </rPh>
    <rPh sb="60" eb="63">
      <t>シチョウソン</t>
    </rPh>
    <rPh sb="63" eb="64">
      <t>メイ</t>
    </rPh>
    <rPh sb="75" eb="77">
      <t>カキ</t>
    </rPh>
    <rPh sb="81" eb="83">
      <t>ヒョウキ</t>
    </rPh>
    <phoneticPr fontId="2"/>
  </si>
  <si>
    <t>士別市立士別南中学校</t>
    <rPh sb="0" eb="3">
      <t>シベツシ</t>
    </rPh>
    <rPh sb="3" eb="4">
      <t>リツ</t>
    </rPh>
    <rPh sb="4" eb="6">
      <t>シベツ</t>
    </rPh>
    <rPh sb="6" eb="7">
      <t>ミナミ</t>
    </rPh>
    <rPh sb="7" eb="10">
      <t>チュウガッコウ</t>
    </rPh>
    <phoneticPr fontId="2"/>
  </si>
  <si>
    <t>士別南</t>
    <rPh sb="0" eb="2">
      <t>シベツ</t>
    </rPh>
    <rPh sb="2" eb="3">
      <t>ミナミ</t>
    </rPh>
    <phoneticPr fontId="2"/>
  </si>
  <si>
    <t>芽室町立芽室中学校</t>
    <rPh sb="0" eb="2">
      <t>メムロ</t>
    </rPh>
    <rPh sb="2" eb="4">
      <t>チョウリツ</t>
    </rPh>
    <rPh sb="4" eb="6">
      <t>メムロ</t>
    </rPh>
    <rPh sb="6" eb="9">
      <t>チュウガッコウ</t>
    </rPh>
    <phoneticPr fontId="2"/>
  </si>
  <si>
    <t>芽室</t>
    <rPh sb="0" eb="2">
      <t>メムロ</t>
    </rPh>
    <phoneticPr fontId="2"/>
  </si>
  <si>
    <t>音更町立下音更中学校</t>
    <rPh sb="0" eb="2">
      <t>オトフケ</t>
    </rPh>
    <rPh sb="2" eb="4">
      <t>チョウリツ</t>
    </rPh>
    <rPh sb="4" eb="5">
      <t>シモ</t>
    </rPh>
    <rPh sb="5" eb="7">
      <t>オトフケ</t>
    </rPh>
    <rPh sb="7" eb="10">
      <t>チュウガッコウ</t>
    </rPh>
    <phoneticPr fontId="2"/>
  </si>
  <si>
    <t>音更下音更</t>
    <rPh sb="0" eb="2">
      <t>オトフケ</t>
    </rPh>
    <rPh sb="2" eb="3">
      <t>シモ</t>
    </rPh>
    <rPh sb="3" eb="5">
      <t>オトフケ</t>
    </rPh>
    <phoneticPr fontId="2"/>
  </si>
  <si>
    <t>美唄市立南美唄中学校</t>
    <rPh sb="0" eb="3">
      <t>ビバイシ</t>
    </rPh>
    <rPh sb="3" eb="4">
      <t>リツ</t>
    </rPh>
    <rPh sb="4" eb="5">
      <t>ミナミ</t>
    </rPh>
    <rPh sb="5" eb="7">
      <t>ビバイ</t>
    </rPh>
    <rPh sb="7" eb="10">
      <t>チュウガッコウ</t>
    </rPh>
    <phoneticPr fontId="2"/>
  </si>
  <si>
    <t>美唄南美唄</t>
    <rPh sb="0" eb="2">
      <t>ビバイ</t>
    </rPh>
    <rPh sb="2" eb="3">
      <t>ミナミ</t>
    </rPh>
    <rPh sb="3" eb="5">
      <t>ビバイ</t>
    </rPh>
    <phoneticPr fontId="2"/>
  </si>
  <si>
    <t>同上</t>
    <rPh sb="0" eb="2">
      <t>ドウジョウ</t>
    </rPh>
    <phoneticPr fontId="2"/>
  </si>
  <si>
    <t>上富良野町立上富良野中学校</t>
    <rPh sb="0" eb="4">
      <t>カミフラノ</t>
    </rPh>
    <rPh sb="4" eb="6">
      <t>チョウリツ</t>
    </rPh>
    <rPh sb="6" eb="10">
      <t>カミフラノ</t>
    </rPh>
    <rPh sb="10" eb="13">
      <t>チュウガッコウ</t>
    </rPh>
    <phoneticPr fontId="2"/>
  </si>
  <si>
    <t>上富良野</t>
    <rPh sb="0" eb="4">
      <t>カミフラノ</t>
    </rPh>
    <phoneticPr fontId="2"/>
  </si>
  <si>
    <t>③</t>
    <phoneticPr fontId="2"/>
  </si>
  <si>
    <t>札幌市立あいの里東中学校</t>
    <rPh sb="0" eb="4">
      <t>サッポロシリツ</t>
    </rPh>
    <rPh sb="7" eb="8">
      <t>サト</t>
    </rPh>
    <rPh sb="8" eb="9">
      <t>ヒガシ</t>
    </rPh>
    <rPh sb="9" eb="12">
      <t>チュウガッコウ</t>
    </rPh>
    <phoneticPr fontId="2"/>
  </si>
  <si>
    <t>札幌あいの里東</t>
    <rPh sb="0" eb="2">
      <t>サッポロ</t>
    </rPh>
    <rPh sb="5" eb="6">
      <t>サト</t>
    </rPh>
    <rPh sb="6" eb="7">
      <t>ヒガシ</t>
    </rPh>
    <phoneticPr fontId="2"/>
  </si>
  <si>
    <t>北海道教育大学附属函館中学校</t>
    <rPh sb="0" eb="3">
      <t>ホッカイドウ</t>
    </rPh>
    <rPh sb="3" eb="6">
      <t>キョウイクダイ</t>
    </rPh>
    <rPh sb="6" eb="7">
      <t>ガク</t>
    </rPh>
    <rPh sb="7" eb="9">
      <t>フゾク</t>
    </rPh>
    <rPh sb="9" eb="11">
      <t>ハコダテ</t>
    </rPh>
    <rPh sb="11" eb="14">
      <t>チュウガッコウ</t>
    </rPh>
    <phoneticPr fontId="2"/>
  </si>
  <si>
    <t>北教大附属函館</t>
    <rPh sb="0" eb="1">
      <t>キタ</t>
    </rPh>
    <rPh sb="1" eb="2">
      <t>キョウ</t>
    </rPh>
    <rPh sb="2" eb="3">
      <t>ダイ</t>
    </rPh>
    <rPh sb="3" eb="5">
      <t>フゾク</t>
    </rPh>
    <rPh sb="5" eb="7">
      <t>ハコダテ</t>
    </rPh>
    <phoneticPr fontId="2"/>
  </si>
  <si>
    <t>他の附属・付属も同様に</t>
    <rPh sb="0" eb="1">
      <t>タ</t>
    </rPh>
    <rPh sb="2" eb="4">
      <t>フゾク</t>
    </rPh>
    <rPh sb="5" eb="7">
      <t>フゾク</t>
    </rPh>
    <rPh sb="8" eb="10">
      <t>ドウヨウ</t>
    </rPh>
    <phoneticPr fontId="2"/>
  </si>
  <si>
    <t>新ひだか町立静内第三中学校</t>
    <rPh sb="0" eb="1">
      <t>シン</t>
    </rPh>
    <rPh sb="4" eb="6">
      <t>チョウリツ</t>
    </rPh>
    <rPh sb="6" eb="8">
      <t>シズナイ</t>
    </rPh>
    <rPh sb="8" eb="9">
      <t>ダイ</t>
    </rPh>
    <rPh sb="9" eb="10">
      <t>サン</t>
    </rPh>
    <rPh sb="10" eb="13">
      <t>チュウガッコウ</t>
    </rPh>
    <phoneticPr fontId="2"/>
  </si>
  <si>
    <t>新ひだか静内第三</t>
    <rPh sb="0" eb="1">
      <t>シン</t>
    </rPh>
    <rPh sb="4" eb="6">
      <t>シズナイ</t>
    </rPh>
    <rPh sb="6" eb="7">
      <t>ダイ</t>
    </rPh>
    <rPh sb="7" eb="8">
      <t>サン</t>
    </rPh>
    <phoneticPr fontId="2"/>
  </si>
  <si>
    <t>氏名</t>
    <rPh sb="0" eb="2">
      <t>シメイ</t>
    </rPh>
    <phoneticPr fontId="2"/>
  </si>
  <si>
    <t>学年・申込種目</t>
    <rPh sb="0" eb="2">
      <t>ガクネン</t>
    </rPh>
    <rPh sb="3" eb="5">
      <t>モウシコミ</t>
    </rPh>
    <rPh sb="5" eb="7">
      <t>シュモク</t>
    </rPh>
    <phoneticPr fontId="2"/>
  </si>
  <si>
    <t>参加資格</t>
    <rPh sb="0" eb="2">
      <t>サンカ</t>
    </rPh>
    <rPh sb="2" eb="4">
      <t>シカク</t>
    </rPh>
    <phoneticPr fontId="2"/>
  </si>
  <si>
    <t>保存・印刷</t>
    <rPh sb="0" eb="2">
      <t>ホゾン</t>
    </rPh>
    <rPh sb="3" eb="5">
      <t>インサツ</t>
    </rPh>
    <phoneticPr fontId="2"/>
  </si>
  <si>
    <t>≪</t>
    <phoneticPr fontId="2"/>
  </si>
  <si>
    <t>地区陸上競技専門委員長へのお願い≫</t>
    <rPh sb="0" eb="2">
      <t>チク</t>
    </rPh>
    <rPh sb="2" eb="4">
      <t>リクジョウ</t>
    </rPh>
    <rPh sb="4" eb="6">
      <t>キョウギ</t>
    </rPh>
    <rPh sb="6" eb="11">
      <t>センモンイインチョウ</t>
    </rPh>
    <rPh sb="14" eb="15">
      <t>ネガ</t>
    </rPh>
    <phoneticPr fontId="2"/>
  </si>
  <si>
    <t>６文字以上の学校</t>
    <rPh sb="1" eb="5">
      <t>モジイジョウ</t>
    </rPh>
    <rPh sb="6" eb="8">
      <t>ガッコウ</t>
    </rPh>
    <phoneticPr fontId="2"/>
  </si>
  <si>
    <r>
      <t>選手は，</t>
    </r>
    <r>
      <rPr>
        <sz val="11"/>
        <color rgb="FFFF0000"/>
        <rFont val="ＭＳ Ｐゴシック"/>
        <family val="3"/>
        <charset val="128"/>
      </rPr>
      <t>姓と名を別々に入力</t>
    </r>
    <r>
      <rPr>
        <sz val="11"/>
        <rFont val="ＭＳ Ｐゴシック"/>
        <family val="3"/>
        <charset val="128"/>
      </rPr>
      <t>する。監督は，姓と名の間に</t>
    </r>
    <r>
      <rPr>
        <sz val="11"/>
        <color rgb="FFFF0000"/>
        <rFont val="ＭＳ Ｐゴシック"/>
        <family val="3"/>
        <charset val="128"/>
      </rPr>
      <t>全角１文字分スペース</t>
    </r>
    <r>
      <rPr>
        <sz val="11"/>
        <rFont val="ＭＳ Ｐゴシック"/>
        <family val="3"/>
        <charset val="128"/>
      </rPr>
      <t>を入れる。</t>
    </r>
    <rPh sb="0" eb="2">
      <t>センシュ</t>
    </rPh>
    <rPh sb="4" eb="5">
      <t>セイ</t>
    </rPh>
    <rPh sb="6" eb="7">
      <t>メイ</t>
    </rPh>
    <rPh sb="8" eb="10">
      <t>ベツベツ</t>
    </rPh>
    <rPh sb="11" eb="13">
      <t>ニュウリョク</t>
    </rPh>
    <rPh sb="16" eb="18">
      <t>カントク</t>
    </rPh>
    <rPh sb="20" eb="21">
      <t>セイ</t>
    </rPh>
    <rPh sb="22" eb="23">
      <t>メイ</t>
    </rPh>
    <rPh sb="24" eb="25">
      <t>アイダ</t>
    </rPh>
    <rPh sb="26" eb="28">
      <t>ゼンカク</t>
    </rPh>
    <rPh sb="29" eb="31">
      <t>モジ</t>
    </rPh>
    <rPh sb="31" eb="32">
      <t>ブン</t>
    </rPh>
    <rPh sb="37" eb="38">
      <t>イ</t>
    </rPh>
    <phoneticPr fontId="2"/>
  </si>
  <si>
    <r>
      <rPr>
        <sz val="11"/>
        <color rgb="FFFF0000"/>
        <rFont val="ＭＳ Ｐゴシック"/>
        <family val="3"/>
        <charset val="128"/>
      </rPr>
      <t>半角ｶﾀｶﾅ</t>
    </r>
    <r>
      <rPr>
        <sz val="11"/>
        <rFont val="ＭＳ Ｐゴシック"/>
        <family val="3"/>
        <charset val="128"/>
      </rPr>
      <t>で入力する。（既に，入力制限がかかっています）</t>
    </r>
    <rPh sb="0" eb="2">
      <t>ハンカク</t>
    </rPh>
    <rPh sb="7" eb="9">
      <t>ニュウリョク</t>
    </rPh>
    <rPh sb="13" eb="14">
      <t>スデ</t>
    </rPh>
    <rPh sb="16" eb="18">
      <t>ニュウリョク</t>
    </rPh>
    <rPh sb="18" eb="20">
      <t>セイゲン</t>
    </rPh>
    <phoneticPr fontId="2"/>
  </si>
  <si>
    <r>
      <t>　①トラック種目　　　「11.98」「2.34.56」のように</t>
    </r>
    <r>
      <rPr>
        <sz val="11"/>
        <color rgb="FFFF0000"/>
        <rFont val="ＭＳ Ｐゴシック"/>
        <family val="3"/>
        <charset val="128"/>
      </rPr>
      <t>半角数字</t>
    </r>
    <r>
      <rPr>
        <sz val="11"/>
        <rFont val="ＭＳ Ｐゴシック"/>
        <family val="3"/>
        <charset val="128"/>
      </rPr>
      <t>と</t>
    </r>
    <r>
      <rPr>
        <sz val="11"/>
        <color rgb="FFFF0000"/>
        <rFont val="ＭＳ Ｐゴシック"/>
        <family val="3"/>
        <charset val="128"/>
      </rPr>
      <t>ピリオド</t>
    </r>
    <r>
      <rPr>
        <sz val="11"/>
        <rFont val="ＭＳ Ｐゴシック"/>
        <family val="3"/>
        <charset val="128"/>
      </rPr>
      <t>で入力する。</t>
    </r>
    <rPh sb="6" eb="8">
      <t>シュモク</t>
    </rPh>
    <rPh sb="31" eb="32">
      <t>ハン</t>
    </rPh>
    <rPh sb="32" eb="33">
      <t>カク</t>
    </rPh>
    <rPh sb="33" eb="35">
      <t>スウジ</t>
    </rPh>
    <rPh sb="41" eb="43">
      <t>ニュウリョク</t>
    </rPh>
    <phoneticPr fontId="2"/>
  </si>
  <si>
    <r>
      <t>　②フィールド種目　「5m60」「11m98」にように</t>
    </r>
    <r>
      <rPr>
        <sz val="11"/>
        <color rgb="FFFF0000"/>
        <rFont val="ＭＳ Ｐゴシック"/>
        <family val="3"/>
        <charset val="128"/>
      </rPr>
      <t>半角数字</t>
    </r>
    <r>
      <rPr>
        <sz val="11"/>
        <rFont val="ＭＳ Ｐゴシック"/>
        <family val="3"/>
        <charset val="128"/>
      </rPr>
      <t>と半角「</t>
    </r>
    <r>
      <rPr>
        <sz val="11"/>
        <color rgb="FFFF0000"/>
        <rFont val="ＭＳ Ｐゴシック"/>
        <family val="3"/>
        <charset val="128"/>
      </rPr>
      <t>m</t>
    </r>
    <r>
      <rPr>
        <sz val="11"/>
        <rFont val="ＭＳ Ｐゴシック"/>
        <family val="3"/>
        <charset val="128"/>
      </rPr>
      <t>」で入力する。</t>
    </r>
    <rPh sb="7" eb="9">
      <t>シュモク</t>
    </rPh>
    <rPh sb="27" eb="29">
      <t>ハンカク</t>
    </rPh>
    <rPh sb="29" eb="31">
      <t>スウジ</t>
    </rPh>
    <rPh sb="32" eb="34">
      <t>ハンカク</t>
    </rPh>
    <rPh sb="38" eb="40">
      <t>ニュウリョク</t>
    </rPh>
    <phoneticPr fontId="2"/>
  </si>
  <si>
    <t>地区中体連名</t>
    <rPh sb="0" eb="2">
      <t>チク</t>
    </rPh>
    <rPh sb="2" eb="5">
      <t>チュウタイレン</t>
    </rPh>
    <rPh sb="5" eb="6">
      <t>メイ</t>
    </rPh>
    <phoneticPr fontId="40"/>
  </si>
  <si>
    <t>市町村名</t>
    <rPh sb="0" eb="3">
      <t>シチョウソン</t>
    </rPh>
    <rPh sb="3" eb="4">
      <t>メイ</t>
    </rPh>
    <phoneticPr fontId="40"/>
  </si>
  <si>
    <t>学校名</t>
    <rPh sb="0" eb="2">
      <t>ガッコウ</t>
    </rPh>
    <rPh sb="2" eb="3">
      <t>メイ</t>
    </rPh>
    <phoneticPr fontId="40"/>
  </si>
  <si>
    <t>総合得点</t>
    <rPh sb="0" eb="2">
      <t>ソウゴウ</t>
    </rPh>
    <rPh sb="2" eb="4">
      <t>トクテン</t>
    </rPh>
    <phoneticPr fontId="40"/>
  </si>
  <si>
    <t>砲丸投</t>
    <rPh sb="0" eb="3">
      <t>ホウガンナ</t>
    </rPh>
    <phoneticPr fontId="40"/>
  </si>
  <si>
    <t>走高跳</t>
    <rPh sb="0" eb="1">
      <t>ハシ</t>
    </rPh>
    <rPh sb="1" eb="3">
      <t>タカト</t>
    </rPh>
    <phoneticPr fontId="40"/>
  </si>
  <si>
    <t>※手動計時の場合は，それぞれの点数と総合得点を直接入力してください。</t>
    <rPh sb="1" eb="3">
      <t>シュドウ</t>
    </rPh>
    <rPh sb="3" eb="5">
      <t>ケイジ</t>
    </rPh>
    <rPh sb="6" eb="8">
      <t>バアイ</t>
    </rPh>
    <rPh sb="15" eb="17">
      <t>テンスウ</t>
    </rPh>
    <rPh sb="18" eb="20">
      <t>ソウゴウ</t>
    </rPh>
    <rPh sb="20" eb="22">
      <t>トクテン</t>
    </rPh>
    <rPh sb="23" eb="25">
      <t>チョクセツ</t>
    </rPh>
    <rPh sb="25" eb="27">
      <t>ニュウリョク</t>
    </rPh>
    <phoneticPr fontId="2"/>
  </si>
  <si>
    <t>風速</t>
    <rPh sb="0" eb="2">
      <t>フウソク</t>
    </rPh>
    <phoneticPr fontId="2"/>
  </si>
  <si>
    <t>東胆振</t>
    <rPh sb="0" eb="1">
      <t>ヒガシ</t>
    </rPh>
    <rPh sb="1" eb="3">
      <t>イブリ</t>
    </rPh>
    <phoneticPr fontId="2"/>
  </si>
  <si>
    <t>西胆振</t>
    <rPh sb="0" eb="1">
      <t>ニシ</t>
    </rPh>
    <rPh sb="1" eb="3">
      <t>イブリ</t>
    </rPh>
    <phoneticPr fontId="2"/>
  </si>
  <si>
    <t>旭川</t>
    <rPh sb="0" eb="2">
      <t>アサ</t>
    </rPh>
    <phoneticPr fontId="2"/>
  </si>
  <si>
    <t>旭川市立緑が丘中学校</t>
    <rPh sb="0" eb="2">
      <t>アサ</t>
    </rPh>
    <rPh sb="2" eb="4">
      <t>シリツ</t>
    </rPh>
    <rPh sb="4" eb="5">
      <t>ミドリ</t>
    </rPh>
    <rPh sb="6" eb="7">
      <t>オカ</t>
    </rPh>
    <rPh sb="7" eb="10">
      <t>チュウガッコウ</t>
    </rPh>
    <phoneticPr fontId="2"/>
  </si>
  <si>
    <t>旭川緑が丘</t>
    <rPh sb="0" eb="2">
      <t>アサ</t>
    </rPh>
    <rPh sb="2" eb="5">
      <t>ミドリ</t>
    </rPh>
    <phoneticPr fontId="2"/>
  </si>
  <si>
    <r>
      <t>（１）「資格」欄は，標準記録突破の場合は『標準』，地区１位は『１位』をドロップダウンリストから選択。</t>
    </r>
    <r>
      <rPr>
        <sz val="11"/>
        <color indexed="10"/>
        <rFont val="ＭＳ Ｐゴシック"/>
        <family val="3"/>
        <charset val="128"/>
      </rPr>
      <t>両方</t>
    </r>
    <r>
      <rPr>
        <sz val="11"/>
        <rFont val="ＭＳ Ｐゴシック"/>
        <family val="3"/>
        <charset val="128"/>
      </rPr>
      <t>の資格がある場合は，</t>
    </r>
    <r>
      <rPr>
        <sz val="11"/>
        <color indexed="10"/>
        <rFont val="ＭＳ Ｐゴシック"/>
        <family val="3"/>
        <charset val="128"/>
      </rPr>
      <t>『標準』</t>
    </r>
    <r>
      <rPr>
        <sz val="11"/>
        <rFont val="ＭＳ Ｐゴシック"/>
        <family val="3"/>
        <charset val="128"/>
      </rPr>
      <t>を選択する。</t>
    </r>
    <rPh sb="4" eb="6">
      <t>シカク</t>
    </rPh>
    <rPh sb="7" eb="8">
      <t>ラン</t>
    </rPh>
    <rPh sb="10" eb="12">
      <t>ヒョウジュン</t>
    </rPh>
    <rPh sb="12" eb="14">
      <t>キロク</t>
    </rPh>
    <rPh sb="14" eb="16">
      <t>トッパ</t>
    </rPh>
    <rPh sb="17" eb="19">
      <t>バアイ</t>
    </rPh>
    <rPh sb="21" eb="23">
      <t>ヒョウジュン</t>
    </rPh>
    <rPh sb="25" eb="27">
      <t>チク</t>
    </rPh>
    <rPh sb="28" eb="29">
      <t>イ</t>
    </rPh>
    <rPh sb="32" eb="33">
      <t>イ</t>
    </rPh>
    <rPh sb="47" eb="49">
      <t>センタク</t>
    </rPh>
    <rPh sb="50" eb="52">
      <t>リョウホウ</t>
    </rPh>
    <rPh sb="53" eb="55">
      <t>シカク</t>
    </rPh>
    <rPh sb="58" eb="60">
      <t>バアイ</t>
    </rPh>
    <rPh sb="63" eb="65">
      <t>ヒョウジュン</t>
    </rPh>
    <rPh sb="67" eb="69">
      <t>センタク</t>
    </rPh>
    <phoneticPr fontId="2"/>
  </si>
  <si>
    <t>「下音更」だけでは，下音更が市町村立と読み取れるので</t>
    <rPh sb="1" eb="2">
      <t>シモ</t>
    </rPh>
    <rPh sb="2" eb="4">
      <t>オトフケ</t>
    </rPh>
    <rPh sb="10" eb="11">
      <t>シモ</t>
    </rPh>
    <rPh sb="11" eb="13">
      <t>オトフケ</t>
    </rPh>
    <rPh sb="14" eb="17">
      <t>シチョウソン</t>
    </rPh>
    <rPh sb="17" eb="18">
      <t>リツ</t>
    </rPh>
    <rPh sb="19" eb="20">
      <t>ヨ</t>
    </rPh>
    <rPh sb="21" eb="22">
      <t>ト</t>
    </rPh>
    <phoneticPr fontId="2"/>
  </si>
  <si>
    <t>各地区専門委員長は，参加校より申込書類・デジタルデータを集約し</t>
    <rPh sb="0" eb="3">
      <t>カクチク</t>
    </rPh>
    <rPh sb="3" eb="8">
      <t>センモンイインチョウ</t>
    </rPh>
    <rPh sb="10" eb="12">
      <t>サンカ</t>
    </rPh>
    <rPh sb="12" eb="13">
      <t>コウ</t>
    </rPh>
    <rPh sb="15" eb="17">
      <t>モウシコミ</t>
    </rPh>
    <rPh sb="17" eb="19">
      <t>ショルイ</t>
    </rPh>
    <rPh sb="28" eb="30">
      <t>シュウヤク</t>
    </rPh>
    <phoneticPr fontId="2"/>
  </si>
  <si>
    <t>オホーツク</t>
    <phoneticPr fontId="2"/>
  </si>
  <si>
    <t>小中学校</t>
    <rPh sb="0" eb="1">
      <t>ショウ</t>
    </rPh>
    <rPh sb="1" eb="4">
      <t>チュウガッコウ</t>
    </rPh>
    <phoneticPr fontId="2"/>
  </si>
  <si>
    <t>学校</t>
    <rPh sb="0" eb="2">
      <t>ガッコウ</t>
    </rPh>
    <phoneticPr fontId="2"/>
  </si>
  <si>
    <t>中等教育学校</t>
    <rPh sb="0" eb="2">
      <t>チュウトウ</t>
    </rPh>
    <rPh sb="2" eb="4">
      <t>キョウイク</t>
    </rPh>
    <rPh sb="4" eb="6">
      <t>ガッコウ</t>
    </rPh>
    <phoneticPr fontId="2"/>
  </si>
  <si>
    <t>学園</t>
    <rPh sb="0" eb="2">
      <t>ガクエン</t>
    </rPh>
    <phoneticPr fontId="2"/>
  </si>
  <si>
    <t>中等部</t>
    <rPh sb="0" eb="3">
      <t>チュウトウブ</t>
    </rPh>
    <phoneticPr fontId="2"/>
  </si>
  <si>
    <t>◇参加資格◇</t>
    <rPh sb="1" eb="3">
      <t>サンカ</t>
    </rPh>
    <rPh sb="3" eb="5">
      <t>シカク</t>
    </rPh>
    <phoneticPr fontId="40"/>
  </si>
  <si>
    <t>通信
標準</t>
    <rPh sb="0" eb="2">
      <t>ツウシン</t>
    </rPh>
    <rPh sb="3" eb="5">
      <t>ヒョウジュン</t>
    </rPh>
    <phoneticPr fontId="40"/>
  </si>
  <si>
    <t>種目</t>
    <rPh sb="0" eb="2">
      <t>シュモク</t>
    </rPh>
    <phoneticPr fontId="40"/>
  </si>
  <si>
    <t>400m</t>
    <phoneticPr fontId="40"/>
  </si>
  <si>
    <t>資格</t>
    <rPh sb="0" eb="2">
      <t>シカク</t>
    </rPh>
    <phoneticPr fontId="40"/>
  </si>
  <si>
    <t>地区
標準</t>
    <rPh sb="0" eb="2">
      <t>チク</t>
    </rPh>
    <rPh sb="3" eb="5">
      <t>ヒョウジュン</t>
    </rPh>
    <phoneticPr fontId="40"/>
  </si>
  <si>
    <t>最高
記録</t>
    <rPh sb="0" eb="2">
      <t>サイコウ</t>
    </rPh>
    <rPh sb="3" eb="5">
      <t>キロク</t>
    </rPh>
    <phoneticPr fontId="40"/>
  </si>
  <si>
    <t>15.00</t>
    <phoneticPr fontId="40"/>
  </si>
  <si>
    <t>10.00</t>
    <phoneticPr fontId="40"/>
  </si>
  <si>
    <t>1.50</t>
    <phoneticPr fontId="40"/>
  </si>
  <si>
    <t>地区
１位</t>
    <rPh sb="0" eb="2">
      <t>チク</t>
    </rPh>
    <rPh sb="4" eb="5">
      <t>イ</t>
    </rPh>
    <phoneticPr fontId="40"/>
  </si>
  <si>
    <t>得点</t>
    <rPh sb="0" eb="2">
      <t>トクテン</t>
    </rPh>
    <phoneticPr fontId="40"/>
  </si>
  <si>
    <r>
      <t>※400mで1分を超える記録は，</t>
    </r>
    <r>
      <rPr>
        <b/>
        <sz val="10"/>
        <color rgb="FFFF0000"/>
        <rFont val="ＭＳ Ｐゴシック"/>
        <family val="3"/>
        <charset val="128"/>
      </rPr>
      <t>「61．12」</t>
    </r>
    <r>
      <rPr>
        <sz val="10"/>
        <color rgb="FFFF0000"/>
        <rFont val="ＭＳ Ｐゴシック"/>
        <family val="3"/>
        <charset val="128"/>
      </rPr>
      <t>のように入力する。</t>
    </r>
    <rPh sb="7" eb="8">
      <t>フン</t>
    </rPh>
    <rPh sb="9" eb="10">
      <t>コ</t>
    </rPh>
    <rPh sb="12" eb="14">
      <t>キロク</t>
    </rPh>
    <rPh sb="27" eb="29">
      <t>ニュウリョク</t>
    </rPh>
    <phoneticPr fontId="2"/>
  </si>
  <si>
    <t>400m</t>
    <phoneticPr fontId="40"/>
  </si>
  <si>
    <t>競技者氏名</t>
    <rPh sb="0" eb="3">
      <t>キョウギシャ</t>
    </rPh>
    <rPh sb="3" eb="5">
      <t>シメイ</t>
    </rPh>
    <phoneticPr fontId="40"/>
  </si>
  <si>
    <t>ﾌﾘｶﾞﾅ</t>
    <phoneticPr fontId="40"/>
  </si>
  <si>
    <t>　　追い風　　 +0.5 (0.5と入力すると+が表示される)</t>
    <rPh sb="2" eb="3">
      <t>オ</t>
    </rPh>
    <rPh sb="4" eb="5">
      <t>カゼ</t>
    </rPh>
    <rPh sb="18" eb="20">
      <t>ニュウリョク</t>
    </rPh>
    <rPh sb="25" eb="27">
      <t>ヒョウジ</t>
    </rPh>
    <phoneticPr fontId="2"/>
  </si>
  <si>
    <t>　　向かい風　-0.2 (半角で-を入力後，0.2を入力)</t>
    <phoneticPr fontId="2"/>
  </si>
  <si>
    <t>　　無風　　　　0.0  (0を入力すると0.0が表示される)</t>
    <rPh sb="2" eb="4">
      <t>ムフウ</t>
    </rPh>
    <rPh sb="16" eb="18">
      <t>ニュウリョク</t>
    </rPh>
    <rPh sb="25" eb="27">
      <t>ヒョウジ</t>
    </rPh>
    <phoneticPr fontId="2"/>
  </si>
  <si>
    <t>　（デジタルデータの提出方法は，各地区専門委員長の指示に従うこと）</t>
    <rPh sb="10" eb="12">
      <t>テイシュツ</t>
    </rPh>
    <rPh sb="12" eb="14">
      <t>ホウホウ</t>
    </rPh>
    <rPh sb="16" eb="19">
      <t>カクチク</t>
    </rPh>
    <rPh sb="19" eb="24">
      <t>センモンイインチョウ</t>
    </rPh>
    <rPh sb="25" eb="27">
      <t>シジ</t>
    </rPh>
    <rPh sb="28" eb="29">
      <t>シタガ</t>
    </rPh>
    <phoneticPr fontId="2"/>
  </si>
  <si>
    <r>
      <t>　①</t>
    </r>
    <r>
      <rPr>
        <sz val="11"/>
        <color rgb="FFFF0000"/>
        <rFont val="ＭＳ Ｐゴシック"/>
        <family val="3"/>
        <charset val="128"/>
      </rPr>
      <t>圧縮フォルダ</t>
    </r>
    <r>
      <rPr>
        <sz val="11"/>
        <rFont val="ＭＳ Ｐゴシック"/>
        <family val="3"/>
        <charset val="128"/>
      </rPr>
      <t>（フォルダ名は，地区中体連名）</t>
    </r>
    <r>
      <rPr>
        <sz val="11"/>
        <color rgb="FFFF0000"/>
        <rFont val="ＭＳ Ｐゴシック"/>
        <family val="3"/>
        <charset val="128"/>
      </rPr>
      <t>を作成</t>
    </r>
    <r>
      <rPr>
        <sz val="11"/>
        <rFont val="ＭＳ Ｐゴシック"/>
        <family val="3"/>
        <charset val="128"/>
      </rPr>
      <t>し，データを収集する。</t>
    </r>
    <rPh sb="2" eb="4">
      <t>アッシュク</t>
    </rPh>
    <rPh sb="13" eb="14">
      <t>メイ</t>
    </rPh>
    <rPh sb="16" eb="18">
      <t>チク</t>
    </rPh>
    <rPh sb="18" eb="21">
      <t>チュウタイレン</t>
    </rPh>
    <rPh sb="21" eb="22">
      <t>メイ</t>
    </rPh>
    <rPh sb="24" eb="26">
      <t>サクセイ</t>
    </rPh>
    <rPh sb="32" eb="34">
      <t>シュウシュウ</t>
    </rPh>
    <phoneticPr fontId="2"/>
  </si>
  <si>
    <t>　②他の申込書類（総括申込等）と共に大会事務局へデータを添付してe-mailで送信してください。</t>
    <rPh sb="2" eb="3">
      <t>タ</t>
    </rPh>
    <rPh sb="4" eb="6">
      <t>モウシコミ</t>
    </rPh>
    <rPh sb="6" eb="8">
      <t>ショルイ</t>
    </rPh>
    <rPh sb="9" eb="11">
      <t>ソウカツ</t>
    </rPh>
    <rPh sb="11" eb="13">
      <t>モウシコミ</t>
    </rPh>
    <rPh sb="13" eb="14">
      <t>トウ</t>
    </rPh>
    <rPh sb="16" eb="17">
      <t>トモ</t>
    </rPh>
    <rPh sb="18" eb="20">
      <t>タイカイ</t>
    </rPh>
    <rPh sb="20" eb="23">
      <t>ジムキョク</t>
    </rPh>
    <rPh sb="28" eb="30">
      <t>テンプ</t>
    </rPh>
    <rPh sb="39" eb="41">
      <t>ソウシン</t>
    </rPh>
    <phoneticPr fontId="2"/>
  </si>
  <si>
    <t>　③印刷された用紙類は，郵送等で送付ください。</t>
    <rPh sb="2" eb="4">
      <t>インサツ</t>
    </rPh>
    <rPh sb="7" eb="9">
      <t>ヨウシ</t>
    </rPh>
    <rPh sb="9" eb="10">
      <t>ルイ</t>
    </rPh>
    <rPh sb="12" eb="14">
      <t>ユウソウ</t>
    </rPh>
    <rPh sb="14" eb="15">
      <t>トウ</t>
    </rPh>
    <rPh sb="16" eb="18">
      <t>ソウフ</t>
    </rPh>
    <phoneticPr fontId="2"/>
  </si>
  <si>
    <t>110mH（風）</t>
    <rPh sb="6" eb="7">
      <t>カゼ</t>
    </rPh>
    <phoneticPr fontId="40"/>
  </si>
  <si>
    <t>100mH（風）</t>
    <rPh sb="6" eb="7">
      <t>カゼ</t>
    </rPh>
    <phoneticPr fontId="40"/>
  </si>
  <si>
    <t>200m（風）</t>
    <rPh sb="5" eb="6">
      <t>カゼ</t>
    </rPh>
    <phoneticPr fontId="40"/>
  </si>
  <si>
    <t>札幌あいの里東</t>
  </si>
  <si>
    <t>札幌あやめ野</t>
  </si>
  <si>
    <t>札幌もみじ台</t>
  </si>
  <si>
    <t>札幌もみじ台南</t>
  </si>
  <si>
    <t>札幌稲積</t>
  </si>
  <si>
    <t>札幌稲穂</t>
  </si>
  <si>
    <t>札幌稲陵</t>
  </si>
  <si>
    <t>札幌栄</t>
  </si>
  <si>
    <t>札幌栄町</t>
  </si>
  <si>
    <t>札幌栄南</t>
  </si>
  <si>
    <t>札幌丘珠</t>
  </si>
  <si>
    <t>札幌宮の丘</t>
  </si>
  <si>
    <t>札幌宮の森</t>
  </si>
  <si>
    <t>札幌琴似</t>
  </si>
  <si>
    <t>札幌啓明</t>
  </si>
  <si>
    <t>札幌月寒</t>
  </si>
  <si>
    <t>札幌元町</t>
  </si>
  <si>
    <t>札幌光陽</t>
  </si>
  <si>
    <t>札幌厚別</t>
  </si>
  <si>
    <t>札幌厚別南</t>
  </si>
  <si>
    <t>札幌厚別北</t>
  </si>
  <si>
    <t>札幌向陵</t>
  </si>
  <si>
    <t>札幌札苗</t>
  </si>
  <si>
    <t>札幌札苗北</t>
  </si>
  <si>
    <t>札幌山鼻</t>
  </si>
  <si>
    <t>札幌篠路西</t>
  </si>
  <si>
    <t>札幌篠路</t>
  </si>
  <si>
    <t>札幌手稲西</t>
  </si>
  <si>
    <t>札幌手稲</t>
  </si>
  <si>
    <t>札幌手稲東</t>
  </si>
  <si>
    <t>札幌上篠路</t>
  </si>
  <si>
    <t>札幌上野幌</t>
  </si>
  <si>
    <t>札幌常盤</t>
  </si>
  <si>
    <t>札幌信濃</t>
  </si>
  <si>
    <t>札幌新琴似</t>
  </si>
  <si>
    <t>札幌新琴似北</t>
  </si>
  <si>
    <t>札幌新川西</t>
  </si>
  <si>
    <t>札幌新川</t>
  </si>
  <si>
    <t>札幌新陵</t>
  </si>
  <si>
    <t>札幌真栄</t>
  </si>
  <si>
    <t>札幌真駒内曙</t>
  </si>
  <si>
    <t>札幌真駒内</t>
  </si>
  <si>
    <t>札幌澄川</t>
  </si>
  <si>
    <t>札幌星置</t>
  </si>
  <si>
    <t>札幌清田</t>
  </si>
  <si>
    <t>札幌西岡</t>
  </si>
  <si>
    <t>札幌西岡北</t>
  </si>
  <si>
    <t>札幌西野</t>
  </si>
  <si>
    <t>札幌西陵</t>
  </si>
  <si>
    <t>札幌青葉</t>
  </si>
  <si>
    <t>札幌石山</t>
  </si>
  <si>
    <t>札幌前田</t>
  </si>
  <si>
    <t>札幌前田北</t>
  </si>
  <si>
    <t>札幌藻岩</t>
  </si>
  <si>
    <t>札幌太平</t>
  </si>
  <si>
    <t>札幌中の島</t>
  </si>
  <si>
    <t>札幌中央</t>
  </si>
  <si>
    <t>札幌中島</t>
  </si>
  <si>
    <t>札幌定山渓</t>
  </si>
  <si>
    <t>札幌東栄</t>
  </si>
  <si>
    <t>札幌東月寒</t>
  </si>
  <si>
    <t>札幌東白石</t>
  </si>
  <si>
    <t>札幌東米里</t>
  </si>
  <si>
    <t>札幌藤野</t>
  </si>
  <si>
    <t>札幌屯田中央</t>
  </si>
  <si>
    <t>札幌屯田北</t>
  </si>
  <si>
    <t>札幌南が丘</t>
  </si>
  <si>
    <t>札幌日章</t>
  </si>
  <si>
    <t>札幌柏丘</t>
  </si>
  <si>
    <t>札幌柏</t>
  </si>
  <si>
    <t>札幌白石</t>
  </si>
  <si>
    <t>札幌八軒</t>
  </si>
  <si>
    <t>札幌八軒東</t>
  </si>
  <si>
    <t>札幌八条</t>
  </si>
  <si>
    <t>札幌発寒</t>
  </si>
  <si>
    <t>札幌美香保</t>
  </si>
  <si>
    <t>札幌伏見</t>
  </si>
  <si>
    <t>札幌福移</t>
  </si>
  <si>
    <t>札幌福井野</t>
  </si>
  <si>
    <t>札幌平岡中央</t>
  </si>
  <si>
    <t>札幌平岡</t>
  </si>
  <si>
    <t>札幌平岡緑</t>
  </si>
  <si>
    <t xml:space="preserve">札幌平岸 </t>
  </si>
  <si>
    <t>札幌米里</t>
  </si>
  <si>
    <t>札幌北栄</t>
  </si>
  <si>
    <t>札幌北辰</t>
  </si>
  <si>
    <t>札幌北都</t>
  </si>
  <si>
    <t>札幌北白石</t>
  </si>
  <si>
    <t>札幌北野台</t>
  </si>
  <si>
    <t>札幌北野</t>
  </si>
  <si>
    <t>札幌北陽</t>
  </si>
  <si>
    <t>札幌幌東</t>
  </si>
  <si>
    <t>札幌明園</t>
  </si>
  <si>
    <t>札幌羊丘</t>
  </si>
  <si>
    <t>札幌陵北</t>
  </si>
  <si>
    <t>札幌陵陽</t>
  </si>
  <si>
    <t>札幌簾舞</t>
  </si>
  <si>
    <t>北教大附属札幌</t>
  </si>
  <si>
    <t>札幌聾学校</t>
  </si>
  <si>
    <t>朝鮮初中高級学校</t>
  </si>
  <si>
    <t>札幌光星</t>
  </si>
  <si>
    <t>札幌聖心女子学院</t>
  </si>
  <si>
    <t>札幌大谷</t>
  </si>
  <si>
    <t>東海大学付属第四</t>
  </si>
  <si>
    <t>藤女子</t>
  </si>
  <si>
    <t>北星学園女子</t>
  </si>
  <si>
    <t>北嶺</t>
  </si>
  <si>
    <t>石狩</t>
  </si>
  <si>
    <t>恵庭恵み野</t>
  </si>
  <si>
    <t>恵庭</t>
  </si>
  <si>
    <t>恵庭恵北</t>
  </si>
  <si>
    <t>恵庭恵明</t>
  </si>
  <si>
    <t>恵庭柏陽</t>
  </si>
  <si>
    <t>江別第一</t>
  </si>
  <si>
    <t>江別第三</t>
  </si>
  <si>
    <t>江別第二</t>
  </si>
  <si>
    <t>江別江陽</t>
  </si>
  <si>
    <t>江別大麻</t>
  </si>
  <si>
    <t>江別大麻東</t>
  </si>
  <si>
    <t>江別中央</t>
  </si>
  <si>
    <t>江別野幌</t>
  </si>
  <si>
    <t>新篠津</t>
  </si>
  <si>
    <t>石狩花川</t>
  </si>
  <si>
    <t>石狩花川南</t>
  </si>
  <si>
    <t>石狩花川北</t>
  </si>
  <si>
    <t>石狩厚田</t>
  </si>
  <si>
    <t>石狩樽川</t>
  </si>
  <si>
    <t>石狩浜益</t>
  </si>
  <si>
    <t>石狩聚富</t>
  </si>
  <si>
    <t>千歳駒里</t>
  </si>
  <si>
    <t>千歳向陽台</t>
  </si>
  <si>
    <t>千歳青葉</t>
  </si>
  <si>
    <t>千歳</t>
  </si>
  <si>
    <t>千歳東千歳</t>
  </si>
  <si>
    <t>千歳富丘</t>
  </si>
  <si>
    <t>千歳北進</t>
  </si>
  <si>
    <t>千歳北斗</t>
  </si>
  <si>
    <t>当別西当別</t>
  </si>
  <si>
    <t>北広島広葉</t>
  </si>
  <si>
    <t xml:space="preserve">北広島西の里 </t>
  </si>
  <si>
    <t>北広島西部</t>
  </si>
  <si>
    <t>北広島大曲</t>
  </si>
  <si>
    <t>北広島東部</t>
  </si>
  <si>
    <t>北広島緑陽</t>
  </si>
  <si>
    <t>立命館慶祥</t>
  </si>
  <si>
    <t>札幌日本大学</t>
  </si>
  <si>
    <t>南空知</t>
  </si>
  <si>
    <t>岩見沢栗沢</t>
  </si>
  <si>
    <t>岩見沢光陵</t>
  </si>
  <si>
    <t>岩見沢上幌向</t>
  </si>
  <si>
    <t>岩見沢清園</t>
  </si>
  <si>
    <t>岩見沢東光</t>
  </si>
  <si>
    <t>岩見沢美流渡</t>
  </si>
  <si>
    <t>岩見沢豊</t>
  </si>
  <si>
    <t>岩見沢北村</t>
  </si>
  <si>
    <t>岩見沢明成</t>
  </si>
  <si>
    <t>岩見沢緑</t>
  </si>
  <si>
    <t>栗山</t>
  </si>
  <si>
    <t>月形</t>
  </si>
  <si>
    <t>三笠萱野</t>
  </si>
  <si>
    <t>三笠</t>
  </si>
  <si>
    <t>長沼</t>
  </si>
  <si>
    <t>南幌</t>
  </si>
  <si>
    <t>美唄東</t>
  </si>
  <si>
    <t>美唄南美唄</t>
  </si>
  <si>
    <t>美唄</t>
  </si>
  <si>
    <t>美唄峰延</t>
  </si>
  <si>
    <t>由仁</t>
  </si>
  <si>
    <t>夕張</t>
  </si>
  <si>
    <t>北空知</t>
  </si>
  <si>
    <t>雨竜</t>
  </si>
  <si>
    <t>沼田</t>
  </si>
  <si>
    <t>深川一已</t>
  </si>
  <si>
    <t>深川</t>
  </si>
  <si>
    <t>秩父別</t>
  </si>
  <si>
    <t>北竜</t>
  </si>
  <si>
    <t>妹背牛</t>
  </si>
  <si>
    <t>芦別</t>
  </si>
  <si>
    <t>芦別啓成</t>
  </si>
  <si>
    <t>浦臼</t>
  </si>
  <si>
    <t>歌志内</t>
  </si>
  <si>
    <t>砂川</t>
  </si>
  <si>
    <t>砂川石山</t>
  </si>
  <si>
    <t>奈井江</t>
  </si>
  <si>
    <t>小樽塩谷</t>
  </si>
  <si>
    <t>小樽向陽</t>
  </si>
  <si>
    <t>小樽桜町</t>
  </si>
  <si>
    <t>小樽松ヶ枝</t>
  </si>
  <si>
    <t>小樽西陵</t>
  </si>
  <si>
    <t>小樽銭函</t>
  </si>
  <si>
    <t>小樽朝里</t>
  </si>
  <si>
    <t>小樽潮見台</t>
  </si>
  <si>
    <t>小樽長橋</t>
  </si>
  <si>
    <t>小樽忍路</t>
  </si>
  <si>
    <t>小樽望洋台</t>
  </si>
  <si>
    <t>小樽菁園</t>
  </si>
  <si>
    <t>双葉</t>
  </si>
  <si>
    <t>小樽聾</t>
  </si>
  <si>
    <t>後志</t>
  </si>
  <si>
    <t>島牧</t>
  </si>
  <si>
    <t>寿都</t>
  </si>
  <si>
    <t>黒松内</t>
  </si>
  <si>
    <t>黒松内白井川</t>
  </si>
  <si>
    <t>蘭越</t>
  </si>
  <si>
    <t>ニセコ</t>
  </si>
  <si>
    <t>真狩</t>
  </si>
  <si>
    <t>留寿都</t>
  </si>
  <si>
    <t>喜茂別</t>
  </si>
  <si>
    <t>京極</t>
  </si>
  <si>
    <t>倶知安</t>
  </si>
  <si>
    <t>共和</t>
  </si>
  <si>
    <t>岩内第一</t>
  </si>
  <si>
    <t>岩内第二</t>
  </si>
  <si>
    <t>泊</t>
  </si>
  <si>
    <t>神恵内</t>
  </si>
  <si>
    <t>積丹美国</t>
  </si>
  <si>
    <t>古平</t>
  </si>
  <si>
    <t>仁木</t>
  </si>
  <si>
    <t>仁木銀山</t>
  </si>
  <si>
    <t>余市東</t>
  </si>
  <si>
    <t>余市旭</t>
  </si>
  <si>
    <t>余市西</t>
  </si>
  <si>
    <t>赤井川</t>
  </si>
  <si>
    <t>室蘭地方</t>
  </si>
  <si>
    <t>室蘭港北</t>
  </si>
  <si>
    <t>室蘭星蘭</t>
  </si>
  <si>
    <t>室蘭東明</t>
  </si>
  <si>
    <t>室蘭本室蘭</t>
  </si>
  <si>
    <t>室蘭翔陽</t>
  </si>
  <si>
    <t>室蘭桜蘭</t>
  </si>
  <si>
    <t>室蘭聾</t>
  </si>
  <si>
    <t>登別西陵</t>
  </si>
  <si>
    <t>登別</t>
  </si>
  <si>
    <t>登別幌別</t>
  </si>
  <si>
    <t>登別緑陽</t>
  </si>
  <si>
    <t>登別鷲別</t>
  </si>
  <si>
    <t>登別明日</t>
  </si>
  <si>
    <t>いずみの学校</t>
  </si>
  <si>
    <t>伊達</t>
  </si>
  <si>
    <t>伊達光陵</t>
  </si>
  <si>
    <t>伊達星の丘</t>
  </si>
  <si>
    <t>伊達大滝</t>
  </si>
  <si>
    <t>伊達達南</t>
  </si>
  <si>
    <t>壮瞥久保内</t>
  </si>
  <si>
    <t>壮瞥</t>
  </si>
  <si>
    <t>洞爺湖虻田</t>
  </si>
  <si>
    <t>洞爺湖洞爺</t>
  </si>
  <si>
    <t>豊浦</t>
  </si>
  <si>
    <t>苫小牧地方</t>
  </si>
  <si>
    <t>苫小牧開成</t>
  </si>
  <si>
    <t xml:space="preserve">苫小牧啓北 </t>
  </si>
  <si>
    <t>苫小牧啓明</t>
  </si>
  <si>
    <t>苫小牧光洋</t>
  </si>
  <si>
    <t>苫小牧沼ノ端</t>
  </si>
  <si>
    <t>苫小牧植苗</t>
  </si>
  <si>
    <t>苫小牧青翔</t>
  </si>
  <si>
    <t>苫小牧東</t>
  </si>
  <si>
    <t>苫小牧明野</t>
  </si>
  <si>
    <t>苫小牧明倫</t>
  </si>
  <si>
    <t>苫小牧勇払</t>
  </si>
  <si>
    <t>苫小牧凌雲</t>
  </si>
  <si>
    <t>苫小牧緑陵</t>
  </si>
  <si>
    <t>苫小牧和光</t>
  </si>
  <si>
    <t>むかわ穂別</t>
  </si>
  <si>
    <t>むかわ鵡川</t>
  </si>
  <si>
    <t>安平早来</t>
  </si>
  <si>
    <t>安平追分</t>
  </si>
  <si>
    <t>厚真</t>
  </si>
  <si>
    <t>厚真厚南</t>
  </si>
  <si>
    <t>白老</t>
  </si>
  <si>
    <t>日高</t>
  </si>
  <si>
    <t>えりも</t>
  </si>
  <si>
    <t>浦河第一</t>
  </si>
  <si>
    <t>浦河第二</t>
  </si>
  <si>
    <t>浦河荻伏</t>
  </si>
  <si>
    <t>新ひだか三石</t>
  </si>
  <si>
    <t>新ひだか静内第三</t>
  </si>
  <si>
    <t>新ひだか静内</t>
  </si>
  <si>
    <t>新冠</t>
  </si>
  <si>
    <t>日高厚賀</t>
  </si>
  <si>
    <t>日高富川</t>
  </si>
  <si>
    <t>日高門別</t>
  </si>
  <si>
    <t>平取振内</t>
  </si>
  <si>
    <t>平取</t>
  </si>
  <si>
    <t>様似</t>
  </si>
  <si>
    <t>函館西</t>
  </si>
  <si>
    <t>函館赤川</t>
  </si>
  <si>
    <t>函館桔梗</t>
  </si>
  <si>
    <t>函館港</t>
  </si>
  <si>
    <t>函館深堀</t>
  </si>
  <si>
    <t>函館湯川</t>
  </si>
  <si>
    <t>函館銭亀沢</t>
  </si>
  <si>
    <t>函館戸倉</t>
  </si>
  <si>
    <t>函館亀田</t>
  </si>
  <si>
    <t>函館本通</t>
  </si>
  <si>
    <t>函館旭岡</t>
  </si>
  <si>
    <t>函館北</t>
  </si>
  <si>
    <t>函館鱒川</t>
  </si>
  <si>
    <t>函館ラ・サール</t>
  </si>
  <si>
    <t>遺愛女子</t>
  </si>
  <si>
    <t>函館白百合学園</t>
  </si>
  <si>
    <t>函館聾</t>
  </si>
  <si>
    <t>函館恵山</t>
  </si>
  <si>
    <t>函館椴法華</t>
  </si>
  <si>
    <t>渡島</t>
  </si>
  <si>
    <t>鹿部</t>
  </si>
  <si>
    <t>七飯</t>
  </si>
  <si>
    <t xml:space="preserve">七飯大沼 </t>
  </si>
  <si>
    <t>七飯大中山</t>
  </si>
  <si>
    <t>松前</t>
  </si>
  <si>
    <t>松前大島</t>
  </si>
  <si>
    <t>森砂原</t>
  </si>
  <si>
    <t>森</t>
  </si>
  <si>
    <t>知内</t>
  </si>
  <si>
    <t>長万部</t>
  </si>
  <si>
    <t>八雲熊石第一</t>
  </si>
  <si>
    <t>八雲熊石第二</t>
  </si>
  <si>
    <t>八雲</t>
  </si>
  <si>
    <t>八雲野田生</t>
  </si>
  <si>
    <t>八雲落部</t>
  </si>
  <si>
    <t>北斗上磯</t>
  </si>
  <si>
    <t>北斗石別</t>
  </si>
  <si>
    <t>北斗大野</t>
  </si>
  <si>
    <t>北斗浜分</t>
  </si>
  <si>
    <t>北斗茂辺地</t>
  </si>
  <si>
    <t>木古内</t>
  </si>
  <si>
    <t>檜山</t>
  </si>
  <si>
    <t>せたな瀬棚</t>
  </si>
  <si>
    <t>せたな大成</t>
  </si>
  <si>
    <t>せたな北檜山</t>
  </si>
  <si>
    <t>奥尻</t>
  </si>
  <si>
    <t>奥尻青苗</t>
  </si>
  <si>
    <t>乙部</t>
  </si>
  <si>
    <t>厚沢部館</t>
  </si>
  <si>
    <t>厚沢部</t>
  </si>
  <si>
    <t>厚沢部鶉</t>
  </si>
  <si>
    <t>江差</t>
  </si>
  <si>
    <t>江差北</t>
  </si>
  <si>
    <t>今金</t>
  </si>
  <si>
    <t>上ノ国</t>
  </si>
  <si>
    <t>旭川愛宕</t>
  </si>
  <si>
    <t>旭川</t>
  </si>
  <si>
    <t>旭川永山</t>
  </si>
  <si>
    <t>旭川永山南</t>
  </si>
  <si>
    <t>旭川啓北</t>
  </si>
  <si>
    <t>旭川光陽</t>
  </si>
  <si>
    <t>旭川広陵</t>
  </si>
  <si>
    <t>旭川江丹別</t>
  </si>
  <si>
    <t>旭川桜岡</t>
  </si>
  <si>
    <t>旭川春光台</t>
  </si>
  <si>
    <t>旭川神楽</t>
  </si>
  <si>
    <t>旭川神居</t>
  </si>
  <si>
    <t>旭川神居東</t>
  </si>
  <si>
    <t>旭川西神楽</t>
  </si>
  <si>
    <t>旭川忠和</t>
  </si>
  <si>
    <t>旭川東光</t>
  </si>
  <si>
    <t>旭川東鷹栖</t>
  </si>
  <si>
    <t>旭川東明</t>
  </si>
  <si>
    <t>旭川東陽</t>
  </si>
  <si>
    <t>旭川北星</t>
  </si>
  <si>
    <t>旭川北門</t>
  </si>
  <si>
    <t>旭川明星</t>
  </si>
  <si>
    <t>旭川嵐山</t>
  </si>
  <si>
    <t>旭川緑が丘</t>
  </si>
  <si>
    <t>旭川六合</t>
  </si>
  <si>
    <t>北教大附属旭川</t>
  </si>
  <si>
    <t>愛別</t>
  </si>
  <si>
    <t>上川</t>
  </si>
  <si>
    <t>鷹栖</t>
  </si>
  <si>
    <t>東神楽</t>
  </si>
  <si>
    <t>東川</t>
  </si>
  <si>
    <t>当麻</t>
  </si>
  <si>
    <t>比布</t>
  </si>
  <si>
    <t>美瑛</t>
  </si>
  <si>
    <t>美瑛美馬牛</t>
  </si>
  <si>
    <t>美瑛明徳</t>
  </si>
  <si>
    <t>士別</t>
  </si>
  <si>
    <t>剣淵</t>
  </si>
  <si>
    <t>士別温根別</t>
  </si>
  <si>
    <t>士別南</t>
  </si>
  <si>
    <t>士別上士別</t>
  </si>
  <si>
    <t>士別多寄</t>
  </si>
  <si>
    <t>士別朝日</t>
  </si>
  <si>
    <t>幌加内</t>
  </si>
  <si>
    <t>和寒</t>
  </si>
  <si>
    <t>名寄</t>
  </si>
  <si>
    <t>音威子府</t>
  </si>
  <si>
    <t>下川</t>
  </si>
  <si>
    <t>中川</t>
  </si>
  <si>
    <t>美深仁宇布</t>
  </si>
  <si>
    <t>美深</t>
  </si>
  <si>
    <t>名寄智恵文</t>
  </si>
  <si>
    <t>名寄風連</t>
  </si>
  <si>
    <t>名寄風連日進</t>
  </si>
  <si>
    <t>名寄東</t>
  </si>
  <si>
    <t>上富良野</t>
  </si>
  <si>
    <t>占冠トマム</t>
  </si>
  <si>
    <t>占冠</t>
  </si>
  <si>
    <t>中富良野</t>
  </si>
  <si>
    <t>南富良野</t>
  </si>
  <si>
    <t>富良野樹海</t>
  </si>
  <si>
    <t>富良野西</t>
  </si>
  <si>
    <t>富良野東</t>
  </si>
  <si>
    <t>富良野布部</t>
  </si>
  <si>
    <t>富良野布礼別</t>
  </si>
  <si>
    <t>富良野麓郷</t>
  </si>
  <si>
    <t>留萌</t>
  </si>
  <si>
    <t>羽幌</t>
  </si>
  <si>
    <t>羽幌焼尻</t>
  </si>
  <si>
    <t>羽幌天売</t>
  </si>
  <si>
    <t>初山別</t>
  </si>
  <si>
    <t>小平鬼鹿</t>
  </si>
  <si>
    <t>小平</t>
  </si>
  <si>
    <t>増毛</t>
  </si>
  <si>
    <t>苫前古丹別</t>
  </si>
  <si>
    <t>苫前</t>
  </si>
  <si>
    <t>留萌港南</t>
  </si>
  <si>
    <t>留萌北光</t>
  </si>
  <si>
    <t>遠別</t>
  </si>
  <si>
    <t>天塩啓徳</t>
  </si>
  <si>
    <t>天塩</t>
  </si>
  <si>
    <t>宗谷</t>
  </si>
  <si>
    <t>猿払拓心</t>
  </si>
  <si>
    <t>枝幸歌登</t>
  </si>
  <si>
    <t>枝幸</t>
  </si>
  <si>
    <t>枝幸南</t>
  </si>
  <si>
    <t>稚内上勇知</t>
  </si>
  <si>
    <t>稚内下勇知</t>
  </si>
  <si>
    <t>稚内天北</t>
  </si>
  <si>
    <t>稚内増幌</t>
  </si>
  <si>
    <t>稚内西</t>
  </si>
  <si>
    <t>稚内宗谷</t>
  </si>
  <si>
    <t>稚内</t>
  </si>
  <si>
    <t>稚内東</t>
  </si>
  <si>
    <t>稚内南</t>
  </si>
  <si>
    <t>稚内潮見が丘</t>
  </si>
  <si>
    <t>中頓別</t>
  </si>
  <si>
    <t>浜頓別下頓別</t>
  </si>
  <si>
    <t>浜頓別</t>
  </si>
  <si>
    <t>豊富兜沼</t>
  </si>
  <si>
    <t>豊富</t>
  </si>
  <si>
    <t>幌延</t>
  </si>
  <si>
    <t>幌延問寒別</t>
  </si>
  <si>
    <t>利尻沓形</t>
  </si>
  <si>
    <t>利尻仙法志</t>
  </si>
  <si>
    <t>利尻富士鴛泊</t>
  </si>
  <si>
    <t>利尻富士鬼脇</t>
  </si>
  <si>
    <t>礼文香深</t>
  </si>
  <si>
    <t>礼文船泊</t>
  </si>
  <si>
    <t>遠軽安国</t>
  </si>
  <si>
    <t>遠軽</t>
  </si>
  <si>
    <t>遠軽丸瀬布</t>
  </si>
  <si>
    <t>遠軽生田原</t>
  </si>
  <si>
    <t>遠軽南</t>
  </si>
  <si>
    <t>遠軽白滝</t>
  </si>
  <si>
    <t>興部</t>
  </si>
  <si>
    <t>興部沙留</t>
  </si>
  <si>
    <t>訓子府</t>
  </si>
  <si>
    <t>佐呂間</t>
  </si>
  <si>
    <t>斜里</t>
  </si>
  <si>
    <t>小清水</t>
  </si>
  <si>
    <t>清里</t>
  </si>
  <si>
    <t>西興部</t>
  </si>
  <si>
    <t>大空女満別</t>
  </si>
  <si>
    <t>大空東藻琴</t>
  </si>
  <si>
    <t>滝上</t>
  </si>
  <si>
    <t>置戸</t>
  </si>
  <si>
    <t>津別活汲</t>
  </si>
  <si>
    <t>津別</t>
  </si>
  <si>
    <t>美幌</t>
  </si>
  <si>
    <t>美幌北</t>
  </si>
  <si>
    <t>北見温根湯</t>
  </si>
  <si>
    <t>北見光西</t>
  </si>
  <si>
    <t>北見高栄</t>
  </si>
  <si>
    <t>北見小泉</t>
  </si>
  <si>
    <t>北見上常呂</t>
  </si>
  <si>
    <t>北見常呂</t>
  </si>
  <si>
    <t>北見仁頃</t>
  </si>
  <si>
    <t>北見瑞穂</t>
  </si>
  <si>
    <t>北見相内</t>
  </si>
  <si>
    <t>北見端野</t>
  </si>
  <si>
    <t>北見東相内</t>
  </si>
  <si>
    <t>北見東陵</t>
  </si>
  <si>
    <t>北見南</t>
  </si>
  <si>
    <t>北見北光</t>
  </si>
  <si>
    <t>北見北</t>
  </si>
  <si>
    <t>北見留辺蘂</t>
  </si>
  <si>
    <t>網走呼人</t>
  </si>
  <si>
    <t>網走第一</t>
  </si>
  <si>
    <t>網走第五</t>
  </si>
  <si>
    <t>網走第三</t>
  </si>
  <si>
    <t>網走第四</t>
  </si>
  <si>
    <t>網走第二</t>
  </si>
  <si>
    <t>紋別渚滑</t>
  </si>
  <si>
    <t>紋別上渚滑</t>
  </si>
  <si>
    <t>紋別潮見</t>
  </si>
  <si>
    <t>紋別</t>
  </si>
  <si>
    <t>湧別湖陵</t>
  </si>
  <si>
    <t>湧別上湧別</t>
  </si>
  <si>
    <t>湧別</t>
  </si>
  <si>
    <t>雄武</t>
  </si>
  <si>
    <t>全十勝</t>
  </si>
  <si>
    <t>浦幌</t>
  </si>
  <si>
    <t>浦幌上浦幌</t>
  </si>
  <si>
    <t>音更</t>
  </si>
  <si>
    <t>音更下音更</t>
  </si>
  <si>
    <t>音更共栄</t>
  </si>
  <si>
    <t>音更駒場</t>
  </si>
  <si>
    <t>音更緑南</t>
  </si>
  <si>
    <t>芽室西</t>
  </si>
  <si>
    <t>芽室</t>
  </si>
  <si>
    <t>芽室上美生</t>
  </si>
  <si>
    <t>広尾</t>
  </si>
  <si>
    <t>広尾豊似</t>
  </si>
  <si>
    <t>士幌町中央</t>
  </si>
  <si>
    <t>鹿追瓜幕</t>
  </si>
  <si>
    <t>鹿追</t>
  </si>
  <si>
    <t>上士幌</t>
  </si>
  <si>
    <t>新得屈足</t>
  </si>
  <si>
    <t>新得</t>
  </si>
  <si>
    <t>新得富村牛</t>
  </si>
  <si>
    <t>清水御影</t>
  </si>
  <si>
    <t>清水</t>
  </si>
  <si>
    <t>足寄</t>
  </si>
  <si>
    <t>帯広清川</t>
  </si>
  <si>
    <t>帯広西陵</t>
  </si>
  <si>
    <t>帯広川西</t>
  </si>
  <si>
    <t>帯広第一</t>
  </si>
  <si>
    <t>帯広第五</t>
  </si>
  <si>
    <t>帯広第三</t>
  </si>
  <si>
    <t>帯広第四</t>
  </si>
  <si>
    <t>帯広第七</t>
  </si>
  <si>
    <t>帯広第二</t>
  </si>
  <si>
    <t>帯広第八</t>
  </si>
  <si>
    <t>帯広第六</t>
  </si>
  <si>
    <t>帯広大空</t>
  </si>
  <si>
    <t>帯広南町</t>
  </si>
  <si>
    <t>帯広八千代</t>
  </si>
  <si>
    <t>帯広緑園</t>
  </si>
  <si>
    <t>大樹</t>
  </si>
  <si>
    <t>大樹尾田</t>
  </si>
  <si>
    <t>池田高島</t>
  </si>
  <si>
    <t>池田</t>
  </si>
  <si>
    <t>中札内</t>
  </si>
  <si>
    <t>豊頃</t>
  </si>
  <si>
    <t>本別仙美里</t>
  </si>
  <si>
    <t>本別</t>
  </si>
  <si>
    <t>本別勇足</t>
  </si>
  <si>
    <t>幕別糠内</t>
  </si>
  <si>
    <t>幕別札内</t>
  </si>
  <si>
    <t>幕別札内東</t>
  </si>
  <si>
    <t>幕別忠類</t>
  </si>
  <si>
    <t>幕別</t>
  </si>
  <si>
    <t>陸別</t>
  </si>
  <si>
    <t>帯広聾</t>
  </si>
  <si>
    <t>帯広翔陽</t>
  </si>
  <si>
    <t>釧路地方</t>
  </si>
  <si>
    <t>釧路阿寒湖</t>
  </si>
  <si>
    <t>釧路阿寒</t>
  </si>
  <si>
    <t>釧路共栄</t>
  </si>
  <si>
    <t>釧路景雲</t>
  </si>
  <si>
    <t>釧路桜が丘</t>
  </si>
  <si>
    <t>釧路山花</t>
  </si>
  <si>
    <t>釧路春採</t>
  </si>
  <si>
    <t>釧路青陵</t>
  </si>
  <si>
    <t>釧路大楽毛</t>
  </si>
  <si>
    <t>釧路鳥取西</t>
  </si>
  <si>
    <t>釧路鳥取</t>
  </si>
  <si>
    <t>釧路美原</t>
  </si>
  <si>
    <t>釧路幣舞</t>
  </si>
  <si>
    <t>釧路北</t>
  </si>
  <si>
    <t>釧路音別</t>
  </si>
  <si>
    <t>釧路遠矢</t>
  </si>
  <si>
    <t>釧路昆布森</t>
  </si>
  <si>
    <t>釧路富原</t>
  </si>
  <si>
    <t>釧路別保</t>
  </si>
  <si>
    <t>厚岸</t>
  </si>
  <si>
    <t>厚岸高知</t>
  </si>
  <si>
    <t>厚岸真龍</t>
  </si>
  <si>
    <t>厚岸太田</t>
  </si>
  <si>
    <t>厚岸片無去</t>
  </si>
  <si>
    <t>鶴居</t>
  </si>
  <si>
    <t>鶴居幌呂</t>
  </si>
  <si>
    <t>弟子屈川湯</t>
  </si>
  <si>
    <t>弟子屈</t>
  </si>
  <si>
    <t>白糠庶路</t>
  </si>
  <si>
    <t>白糠茶路</t>
  </si>
  <si>
    <t>白糠</t>
  </si>
  <si>
    <t>標茶阿歴内</t>
  </si>
  <si>
    <t>標茶磯分内</t>
  </si>
  <si>
    <t>標茶久著呂中央</t>
  </si>
  <si>
    <t>標茶中御卒別</t>
  </si>
  <si>
    <t>標茶中茶安別</t>
  </si>
  <si>
    <t>標茶塘路</t>
  </si>
  <si>
    <t>標茶虹別</t>
  </si>
  <si>
    <t>標茶</t>
  </si>
  <si>
    <t>浜中散布</t>
  </si>
  <si>
    <t>浜中姉別南</t>
  </si>
  <si>
    <t>浜中茶内</t>
  </si>
  <si>
    <t>浜中</t>
  </si>
  <si>
    <t>浜中霧多布</t>
  </si>
  <si>
    <t>北教大附属釧路</t>
  </si>
  <si>
    <t>武修館</t>
  </si>
  <si>
    <t>釧路聾</t>
  </si>
  <si>
    <t>根室</t>
  </si>
  <si>
    <t>根室海星</t>
  </si>
  <si>
    <t>根室啓雲</t>
  </si>
  <si>
    <t>根室光洋</t>
  </si>
  <si>
    <t>根室厚床</t>
  </si>
  <si>
    <t>根室歯舞</t>
  </si>
  <si>
    <t>根室柏陵</t>
  </si>
  <si>
    <t>根室落石</t>
  </si>
  <si>
    <t>中標津計根別</t>
  </si>
  <si>
    <t>中標津広陵</t>
  </si>
  <si>
    <t>中標津</t>
  </si>
  <si>
    <t>中標津武佐</t>
  </si>
  <si>
    <t>標津薫別</t>
  </si>
  <si>
    <t>標津古多糠</t>
  </si>
  <si>
    <t>標津川北</t>
  </si>
  <si>
    <t>標津</t>
  </si>
  <si>
    <t>別海上春別</t>
  </si>
  <si>
    <t>別海上西春別</t>
  </si>
  <si>
    <t>別海上風連</t>
  </si>
  <si>
    <t>別海西春別</t>
  </si>
  <si>
    <t>別海中春別</t>
  </si>
  <si>
    <t>別海中西別</t>
  </si>
  <si>
    <t>別海中央</t>
  </si>
  <si>
    <t>別海</t>
  </si>
  <si>
    <t>別海野付</t>
  </si>
  <si>
    <t>羅臼春松</t>
  </si>
  <si>
    <t>羅臼</t>
  </si>
  <si>
    <t>コード</t>
    <phoneticPr fontId="2"/>
  </si>
  <si>
    <t>ﾌﾘｶﾞﾅ</t>
    <phoneticPr fontId="2"/>
  </si>
  <si>
    <t>監督名</t>
    <rPh sb="0" eb="2">
      <t>カントク</t>
    </rPh>
    <rPh sb="2" eb="3">
      <t>メイ</t>
    </rPh>
    <phoneticPr fontId="2"/>
  </si>
  <si>
    <t>上川南部</t>
    <rPh sb="0" eb="2">
      <t>カミカワ</t>
    </rPh>
    <rPh sb="2" eb="4">
      <t>ナンブ</t>
    </rPh>
    <phoneticPr fontId="2"/>
  </si>
  <si>
    <t>上川北部</t>
    <rPh sb="0" eb="2">
      <t>カミカワ</t>
    </rPh>
    <rPh sb="2" eb="4">
      <t>ホクブ</t>
    </rPh>
    <phoneticPr fontId="2"/>
  </si>
  <si>
    <t>北見市立常呂中学校</t>
    <rPh sb="0" eb="4">
      <t>キタミシリツ</t>
    </rPh>
    <rPh sb="4" eb="6">
      <t>トコロ</t>
    </rPh>
    <rPh sb="6" eb="9">
      <t>チュウガッコウ</t>
    </rPh>
    <phoneticPr fontId="2"/>
  </si>
  <si>
    <t>北見常呂</t>
    <rPh sb="0" eb="2">
      <t>キタミ</t>
    </rPh>
    <rPh sb="2" eb="4">
      <t>トコロ</t>
    </rPh>
    <phoneticPr fontId="2"/>
  </si>
  <si>
    <t>ｵﾎｰﾂｸ</t>
  </si>
  <si>
    <t>北見市</t>
    <rPh sb="0" eb="3">
      <t>キタミシ</t>
    </rPh>
    <phoneticPr fontId="2"/>
  </si>
  <si>
    <t>常呂　太郎</t>
    <rPh sb="0" eb="2">
      <t>トコロ</t>
    </rPh>
    <rPh sb="3" eb="5">
      <t>タロウ</t>
    </rPh>
    <phoneticPr fontId="40"/>
  </si>
  <si>
    <t>ﾄｺﾛ ﾀﾛｳ</t>
    <phoneticPr fontId="40"/>
  </si>
  <si>
    <t>オホーツク</t>
    <phoneticPr fontId="2"/>
  </si>
  <si>
    <t>義務教育学校</t>
    <rPh sb="0" eb="4">
      <t>ギムキョウイク</t>
    </rPh>
    <rPh sb="4" eb="6">
      <t>ガッコウ</t>
    </rPh>
    <phoneticPr fontId="2"/>
  </si>
  <si>
    <t>マーシャル</t>
  </si>
  <si>
    <t>名</t>
    <rPh sb="0" eb="1">
      <t>メイ</t>
    </rPh>
    <phoneticPr fontId="2"/>
  </si>
  <si>
    <t>姓</t>
    <rPh sb="0" eb="1">
      <t>セイ</t>
    </rPh>
    <phoneticPr fontId="2"/>
  </si>
  <si>
    <t>№</t>
    <phoneticPr fontId="2"/>
  </si>
  <si>
    <t>陸協</t>
    <rPh sb="0" eb="2">
      <t>リッキョウ</t>
    </rPh>
    <phoneticPr fontId="2"/>
  </si>
  <si>
    <t>出発</t>
    <rPh sb="0" eb="2">
      <t>シュッパツ</t>
    </rPh>
    <phoneticPr fontId="2"/>
  </si>
  <si>
    <t>審判可能日</t>
    <rPh sb="0" eb="5">
      <t>シンパンカノウビ</t>
    </rPh>
    <phoneticPr fontId="2"/>
  </si>
  <si>
    <t>スターター</t>
  </si>
  <si>
    <t>アナウンサー</t>
  </si>
  <si>
    <t>記録情報</t>
    <rPh sb="0" eb="2">
      <t>キロク</t>
    </rPh>
    <rPh sb="2" eb="4">
      <t>ジョウホウ</t>
    </rPh>
    <phoneticPr fontId="2"/>
  </si>
  <si>
    <t>監察</t>
    <rPh sb="0" eb="2">
      <t>カンサツ</t>
    </rPh>
    <phoneticPr fontId="12"/>
  </si>
  <si>
    <t>競技者</t>
    <rPh sb="0" eb="2">
      <t>キョウギ</t>
    </rPh>
    <rPh sb="2" eb="3">
      <t>シャ</t>
    </rPh>
    <phoneticPr fontId="13"/>
  </si>
  <si>
    <t>写真判定</t>
    <rPh sb="0" eb="2">
      <t>シャシン</t>
    </rPh>
    <rPh sb="2" eb="4">
      <t>ハンテイ</t>
    </rPh>
    <phoneticPr fontId="12"/>
  </si>
  <si>
    <t>周回</t>
    <rPh sb="0" eb="2">
      <t>シュウカイ</t>
    </rPh>
    <phoneticPr fontId="12"/>
  </si>
  <si>
    <t>跳躍（幅）</t>
    <rPh sb="0" eb="2">
      <t>チョウヤク</t>
    </rPh>
    <rPh sb="3" eb="4">
      <t>ハバ</t>
    </rPh>
    <phoneticPr fontId="12"/>
  </si>
  <si>
    <t>跳躍（高）</t>
    <rPh sb="0" eb="2">
      <t>チョウヤク</t>
    </rPh>
    <phoneticPr fontId="12"/>
  </si>
  <si>
    <t>跳躍（棒）</t>
    <rPh sb="0" eb="2">
      <t>チョウヤク</t>
    </rPh>
    <rPh sb="3" eb="4">
      <t>ボウ</t>
    </rPh>
    <phoneticPr fontId="12"/>
  </si>
  <si>
    <t>投擲</t>
    <rPh sb="0" eb="2">
      <t>トウテキ</t>
    </rPh>
    <phoneticPr fontId="12"/>
  </si>
  <si>
    <t>風力</t>
    <rPh sb="0" eb="2">
      <t>フウリョク</t>
    </rPh>
    <phoneticPr fontId="12"/>
  </si>
  <si>
    <t>用器具</t>
    <rPh sb="0" eb="1">
      <t>ヨウ</t>
    </rPh>
    <rPh sb="1" eb="3">
      <t>キグ</t>
    </rPh>
    <phoneticPr fontId="12"/>
  </si>
  <si>
    <t>一任</t>
    <rPh sb="0" eb="2">
      <t>イチニン</t>
    </rPh>
    <phoneticPr fontId="2"/>
  </si>
  <si>
    <t>チーム名</t>
    <rPh sb="3" eb="4">
      <t>メイ</t>
    </rPh>
    <phoneticPr fontId="2"/>
  </si>
  <si>
    <t>上川南部</t>
    <rPh sb="2" eb="4">
      <t>ナンブ</t>
    </rPh>
    <phoneticPr fontId="2"/>
  </si>
  <si>
    <t>上川北部</t>
    <rPh sb="2" eb="4">
      <t>ホクブ</t>
    </rPh>
    <phoneticPr fontId="2"/>
  </si>
  <si>
    <t>分類</t>
    <rPh sb="0" eb="2">
      <t>ブンルイ</t>
    </rPh>
    <phoneticPr fontId="2"/>
  </si>
  <si>
    <t>チーム</t>
    <phoneticPr fontId="2"/>
  </si>
  <si>
    <t>コード</t>
    <phoneticPr fontId="2"/>
  </si>
  <si>
    <t>旭川中央</t>
    <rPh sb="2" eb="4">
      <t>チュウオウ</t>
    </rPh>
    <phoneticPr fontId="2"/>
  </si>
  <si>
    <t>中学男子200m</t>
  </si>
  <si>
    <t>中学男子400m</t>
  </si>
  <si>
    <t>中学男子800m</t>
  </si>
  <si>
    <t>中学男子1500m</t>
  </si>
  <si>
    <t>中学男子3000m</t>
  </si>
  <si>
    <t>中学男子110mH(0.914m)</t>
  </si>
  <si>
    <t>中学男子4X100mR</t>
  </si>
  <si>
    <t>中学男子走高跳</t>
  </si>
  <si>
    <t>中学男子棒高跳</t>
  </si>
  <si>
    <t>中学男子走幅跳</t>
  </si>
  <si>
    <t>中学男子砲丸投(5.000kg)</t>
  </si>
  <si>
    <t>中学男子四種競技</t>
  </si>
  <si>
    <t>中学女子200m</t>
  </si>
  <si>
    <t>中学女子800m</t>
  </si>
  <si>
    <t>中学女子1500m</t>
  </si>
  <si>
    <t>中学女子4X100mR</t>
  </si>
  <si>
    <t>中学女子走高跳</t>
  </si>
  <si>
    <t>中学女子走幅跳</t>
  </si>
  <si>
    <t>中学女子四種競技</t>
  </si>
  <si>
    <t>性別
ｺｰﾄﾞ</t>
    <rPh sb="0" eb="2">
      <t>セイベツ</t>
    </rPh>
    <phoneticPr fontId="2"/>
  </si>
  <si>
    <t>性
別</t>
    <phoneticPr fontId="2"/>
  </si>
  <si>
    <t>競技
ｺｰﾄﾞ</t>
    <rPh sb="0" eb="2">
      <t>キョウギ</t>
    </rPh>
    <phoneticPr fontId="2"/>
  </si>
  <si>
    <t>所属
ｺｰﾄﾞ</t>
    <rPh sb="0" eb="1">
      <t>ショ</t>
    </rPh>
    <rPh sb="1" eb="2">
      <t>ゾク</t>
    </rPh>
    <phoneticPr fontId="2"/>
  </si>
  <si>
    <t>個人
所属地</t>
    <rPh sb="0" eb="2">
      <t>コジン</t>
    </rPh>
    <rPh sb="3" eb="5">
      <t>ショゾク</t>
    </rPh>
    <rPh sb="5" eb="6">
      <t>チ</t>
    </rPh>
    <phoneticPr fontId="2"/>
  </si>
  <si>
    <t>ベスト
記録</t>
    <rPh sb="4" eb="6">
      <t>キロク</t>
    </rPh>
    <phoneticPr fontId="2"/>
  </si>
  <si>
    <t>◇NANS入力データ</t>
    <rPh sb="5" eb="7">
      <t>ニュウリョク</t>
    </rPh>
    <phoneticPr fontId="2"/>
  </si>
  <si>
    <t xml:space="preserve"> プログラム購入冊数　（１冊１,２００円）</t>
    <rPh sb="6" eb="8">
      <t>コウニュウ</t>
    </rPh>
    <rPh sb="8" eb="10">
      <t>サッスウ</t>
    </rPh>
    <rPh sb="13" eb="14">
      <t>サツ</t>
    </rPh>
    <rPh sb="19" eb="20">
      <t>エン</t>
    </rPh>
    <phoneticPr fontId="2"/>
  </si>
  <si>
    <t xml:space="preserve"> ランキング表冊数　（１冊６００円）　</t>
    <rPh sb="6" eb="7">
      <t>ヒョウ</t>
    </rPh>
    <rPh sb="7" eb="9">
      <t>サッスウ</t>
    </rPh>
    <rPh sb="12" eb="13">
      <t>サツ</t>
    </rPh>
    <rPh sb="16" eb="17">
      <t>エン</t>
    </rPh>
    <phoneticPr fontId="2"/>
  </si>
  <si>
    <t>緊急
連絡先</t>
    <rPh sb="0" eb="2">
      <t>キンキュウ</t>
    </rPh>
    <rPh sb="3" eb="6">
      <t>レンラクサキ</t>
    </rPh>
    <phoneticPr fontId="2"/>
  </si>
  <si>
    <t>審判員氏名</t>
  </si>
  <si>
    <t>希望1</t>
  </si>
  <si>
    <t>希望2</t>
  </si>
  <si>
    <t>保険</t>
  </si>
  <si>
    <t>資格</t>
  </si>
  <si>
    <t>審判
可能日</t>
    <phoneticPr fontId="2"/>
  </si>
  <si>
    <t>名前</t>
    <rPh sb="0" eb="2">
      <t>ナマエ</t>
    </rPh>
    <phoneticPr fontId="2"/>
  </si>
  <si>
    <t>フリガナ</t>
    <phoneticPr fontId="2"/>
  </si>
  <si>
    <t>中体連</t>
    <rPh sb="0" eb="3">
      <t>チュウタイレン</t>
    </rPh>
    <phoneticPr fontId="2"/>
  </si>
  <si>
    <t>チーム</t>
    <phoneticPr fontId="2"/>
  </si>
  <si>
    <t>点数</t>
    <rPh sb="0" eb="2">
      <t>テンスウ</t>
    </rPh>
    <phoneticPr fontId="2"/>
  </si>
  <si>
    <t>①</t>
    <phoneticPr fontId="2"/>
  </si>
  <si>
    <t>風</t>
    <rPh sb="0" eb="1">
      <t>カゼ</t>
    </rPh>
    <phoneticPr fontId="2"/>
  </si>
  <si>
    <t>②</t>
    <phoneticPr fontId="2"/>
  </si>
  <si>
    <t>③</t>
    <phoneticPr fontId="2"/>
  </si>
  <si>
    <t>④</t>
    <phoneticPr fontId="2"/>
  </si>
  <si>
    <t>チーム名</t>
    <rPh sb="3" eb="4">
      <t>メイ</t>
    </rPh>
    <phoneticPr fontId="40"/>
  </si>
  <si>
    <t>学年</t>
    <rPh sb="0" eb="2">
      <t>ガクネン</t>
    </rPh>
    <phoneticPr fontId="2"/>
  </si>
  <si>
    <t>※２枚目の参加料は，１枚目のシートに集約されます。</t>
    <rPh sb="2" eb="4">
      <t>マイメ</t>
    </rPh>
    <rPh sb="5" eb="8">
      <t>サンカリョウ</t>
    </rPh>
    <rPh sb="11" eb="13">
      <t>マイメ</t>
    </rPh>
    <rPh sb="18" eb="20">
      <t>シュウヤク</t>
    </rPh>
    <phoneticPr fontId="2"/>
  </si>
  <si>
    <t>※料金は当日，学校受付でお支払いください。</t>
    <rPh sb="1" eb="3">
      <t>リョウキン</t>
    </rPh>
    <rPh sb="4" eb="6">
      <t>トウジツ</t>
    </rPh>
    <rPh sb="7" eb="9">
      <t>ガッコウ</t>
    </rPh>
    <rPh sb="9" eb="11">
      <t>ウケツケ</t>
    </rPh>
    <rPh sb="13" eb="15">
      <t>シハラ</t>
    </rPh>
    <phoneticPr fontId="2"/>
  </si>
  <si>
    <t>申込書は，大会参加申込時に同封するか，下記宛に送付してください。</t>
    <rPh sb="0" eb="3">
      <t>モウシコミショ</t>
    </rPh>
    <rPh sb="5" eb="7">
      <t>タイカイ</t>
    </rPh>
    <rPh sb="7" eb="9">
      <t>サンカ</t>
    </rPh>
    <rPh sb="9" eb="10">
      <t>モウ</t>
    </rPh>
    <rPh sb="10" eb="11">
      <t>コ</t>
    </rPh>
    <rPh sb="11" eb="12">
      <t>ジ</t>
    </rPh>
    <rPh sb="13" eb="15">
      <t>ドウフウ</t>
    </rPh>
    <rPh sb="19" eb="21">
      <t>カキ</t>
    </rPh>
    <rPh sb="21" eb="22">
      <t>アテ</t>
    </rPh>
    <rPh sb="23" eb="25">
      <t>ソウフ</t>
    </rPh>
    <phoneticPr fontId="2"/>
  </si>
  <si>
    <t>参加申込書　記入注意事項</t>
    <rPh sb="0" eb="2">
      <t>サンカ</t>
    </rPh>
    <rPh sb="2" eb="4">
      <t>モウシコミ</t>
    </rPh>
    <rPh sb="4" eb="5">
      <t>ショ</t>
    </rPh>
    <rPh sb="6" eb="8">
      <t>キニュウ</t>
    </rPh>
    <rPh sb="8" eb="10">
      <t>チュウイ</t>
    </rPh>
    <rPh sb="10" eb="12">
      <t>ジコウ</t>
    </rPh>
    <phoneticPr fontId="2"/>
  </si>
  <si>
    <t>　　3000mの場合，「09.10.11」のように，「9」 の前に「0」を入力する。</t>
    <phoneticPr fontId="2"/>
  </si>
  <si>
    <t>　　砲丸投の場合も「09m55」のように，「0」の前に「0」を入力する。</t>
    <phoneticPr fontId="2"/>
  </si>
  <si>
    <r>
      <t>☆ファイル名は</t>
    </r>
    <r>
      <rPr>
        <sz val="11"/>
        <color rgb="FFFF0000"/>
        <rFont val="ＭＳ Ｐゴシック"/>
        <family val="3"/>
        <charset val="128"/>
      </rPr>
      <t>『○○中』『クラブ名』　（</t>
    </r>
    <r>
      <rPr>
        <sz val="11"/>
        <rFont val="ＭＳ Ｐゴシック"/>
        <family val="3"/>
        <charset val="128"/>
      </rPr>
      <t>○○は</t>
    </r>
    <r>
      <rPr>
        <sz val="11"/>
        <color rgb="FFFF0000"/>
        <rFont val="ＭＳ Ｐゴシック"/>
        <family val="3"/>
        <charset val="128"/>
      </rPr>
      <t>参加申込書のチーム名）</t>
    </r>
    <r>
      <rPr>
        <sz val="11"/>
        <rFont val="ＭＳ Ｐゴシック"/>
        <family val="3"/>
        <charset val="128"/>
      </rPr>
      <t>とし，保存する。</t>
    </r>
    <rPh sb="5" eb="6">
      <t>メイ</t>
    </rPh>
    <rPh sb="10" eb="11">
      <t>チュウ</t>
    </rPh>
    <rPh sb="16" eb="17">
      <t>メイ</t>
    </rPh>
    <rPh sb="23" eb="25">
      <t>サンカ</t>
    </rPh>
    <rPh sb="25" eb="28">
      <t>モウシコミショ</t>
    </rPh>
    <rPh sb="32" eb="33">
      <t>メイ</t>
    </rPh>
    <rPh sb="34" eb="35">
      <t>ガクメイ</t>
    </rPh>
    <rPh sb="37" eb="39">
      <t>ホゾン</t>
    </rPh>
    <phoneticPr fontId="2"/>
  </si>
  <si>
    <t>チーム名（学校のみ）</t>
    <rPh sb="3" eb="4">
      <t>メイ</t>
    </rPh>
    <rPh sb="5" eb="7">
      <t>ガッコウ</t>
    </rPh>
    <phoneticPr fontId="2"/>
  </si>
  <si>
    <t>北海</t>
    <rPh sb="0" eb="2">
      <t>ホッカイ</t>
    </rPh>
    <phoneticPr fontId="2"/>
  </si>
  <si>
    <t>ﾎｯｶｲ</t>
    <phoneticPr fontId="2"/>
  </si>
  <si>
    <t>（１）ドロップダウンリストから選択する。クラブチームはJ1，J2，J3のように入力する。</t>
    <rPh sb="15" eb="17">
      <t>センタク</t>
    </rPh>
    <rPh sb="39" eb="41">
      <t>ニュウリョク</t>
    </rPh>
    <phoneticPr fontId="2"/>
  </si>
  <si>
    <r>
      <t>※黄色の枠内は，自動計算されるようになっています。個票は，</t>
    </r>
    <r>
      <rPr>
        <b/>
        <sz val="10"/>
        <color rgb="FF002060"/>
        <rFont val="ＭＳ Ｐゴシック"/>
        <family val="3"/>
        <charset val="128"/>
      </rPr>
      <t>フィールドもピリオド「．」</t>
    </r>
    <r>
      <rPr>
        <sz val="10"/>
        <color rgb="FFFF0000"/>
        <rFont val="ＭＳ Ｐゴシック"/>
        <family val="3"/>
        <charset val="128"/>
      </rPr>
      <t>で入力してください</t>
    </r>
    <rPh sb="1" eb="3">
      <t>キイロ</t>
    </rPh>
    <rPh sb="4" eb="6">
      <t>ワクナイ</t>
    </rPh>
    <rPh sb="8" eb="10">
      <t>ジドウ</t>
    </rPh>
    <rPh sb="10" eb="12">
      <t>ケイサン</t>
    </rPh>
    <rPh sb="25" eb="27">
      <t>コヒョウ</t>
    </rPh>
    <rPh sb="43" eb="45">
      <t>ニュウリョク</t>
    </rPh>
    <phoneticPr fontId="2"/>
  </si>
  <si>
    <t>◇受付・総括申込データ</t>
    <rPh sb="1" eb="3">
      <t>ウケツケ</t>
    </rPh>
    <rPh sb="4" eb="6">
      <t>ソウカツ</t>
    </rPh>
    <rPh sb="6" eb="8">
      <t>モウシコミ</t>
    </rPh>
    <phoneticPr fontId="2"/>
  </si>
  <si>
    <t>◇四種ﾗﾝｷﾝｸﾞ用</t>
    <rPh sb="1" eb="3">
      <t>ヨンシュ</t>
    </rPh>
    <rPh sb="9" eb="10">
      <t>ヨウ</t>
    </rPh>
    <phoneticPr fontId="2"/>
  </si>
  <si>
    <t>◇審判集約</t>
    <rPh sb="1" eb="3">
      <t>シンパン</t>
    </rPh>
    <rPh sb="3" eb="5">
      <t>シュウヤク</t>
    </rPh>
    <phoneticPr fontId="2"/>
  </si>
  <si>
    <t>AAA</t>
  </si>
  <si>
    <t>札幌JRC</t>
    <rPh sb="0" eb="2">
      <t>サッポロ</t>
    </rPh>
    <phoneticPr fontId="1"/>
  </si>
  <si>
    <t>ヴェイツ石狩</t>
    <rPh sb="4" eb="6">
      <t>イシカリ</t>
    </rPh>
    <phoneticPr fontId="1"/>
  </si>
  <si>
    <t>小樽A・J・C</t>
    <rPh sb="0" eb="2">
      <t>オタル</t>
    </rPh>
    <phoneticPr fontId="1"/>
  </si>
  <si>
    <t>RyukokuAC</t>
  </si>
  <si>
    <t>NASS</t>
  </si>
  <si>
    <t>函館</t>
  </si>
  <si>
    <t>室蘭JHC</t>
    <rPh sb="0" eb="2">
      <t>ムロラン</t>
    </rPh>
    <phoneticPr fontId="1"/>
  </si>
  <si>
    <t>沼ノ端RSC</t>
    <rPh sb="0" eb="1">
      <t>ヌマ</t>
    </rPh>
    <rPh sb="2" eb="3">
      <t>ハタ</t>
    </rPh>
    <phoneticPr fontId="1"/>
  </si>
  <si>
    <t>SHC釧路</t>
    <rPh sb="3" eb="5">
      <t>クシロ</t>
    </rPh>
    <phoneticPr fontId="1"/>
  </si>
  <si>
    <t xml:space="preserve"> 記録集購入冊数(１冊１,４００円 送料含む）</t>
    <rPh sb="1" eb="3">
      <t>キロク</t>
    </rPh>
    <rPh sb="3" eb="4">
      <t>シュウ</t>
    </rPh>
    <rPh sb="4" eb="6">
      <t>コウニュウ</t>
    </rPh>
    <rPh sb="6" eb="8">
      <t>サッスウ</t>
    </rPh>
    <rPh sb="10" eb="11">
      <t>サツ</t>
    </rPh>
    <rPh sb="16" eb="17">
      <t>エン</t>
    </rPh>
    <rPh sb="18" eb="20">
      <t>ソウリョウ</t>
    </rPh>
    <rPh sb="20" eb="21">
      <t>フク</t>
    </rPh>
    <phoneticPr fontId="2"/>
  </si>
  <si>
    <t>番組編成</t>
    <rPh sb="0" eb="4">
      <t>バングミヘンセイ</t>
    </rPh>
    <phoneticPr fontId="2"/>
  </si>
  <si>
    <t>市町村名をつけて入力する。　例：　｢釧路市」　「釧路町」など</t>
    <rPh sb="0" eb="3">
      <t>シチョウソン</t>
    </rPh>
    <rPh sb="3" eb="4">
      <t>メイ</t>
    </rPh>
    <rPh sb="8" eb="10">
      <t>ニュウリョク</t>
    </rPh>
    <rPh sb="14" eb="15">
      <t>レイ</t>
    </rPh>
    <rPh sb="18" eb="20">
      <t>クシロ</t>
    </rPh>
    <rPh sb="20" eb="21">
      <t>シ</t>
    </rPh>
    <rPh sb="24" eb="26">
      <t>クシロ</t>
    </rPh>
    <rPh sb="26" eb="27">
      <t>チョウ</t>
    </rPh>
    <phoneticPr fontId="2"/>
  </si>
  <si>
    <t>　◎　いずれも当日販売しますが，数に限りがありますので事前申込をお勧めします。</t>
    <rPh sb="7" eb="9">
      <t>トウジツ</t>
    </rPh>
    <rPh sb="9" eb="11">
      <t>ハンバイ</t>
    </rPh>
    <rPh sb="16" eb="17">
      <t>カズ</t>
    </rPh>
    <rPh sb="18" eb="19">
      <t>カギ</t>
    </rPh>
    <rPh sb="27" eb="29">
      <t>ジゼン</t>
    </rPh>
    <rPh sb="29" eb="30">
      <t>モウ</t>
    </rPh>
    <rPh sb="30" eb="31">
      <t>コ</t>
    </rPh>
    <rPh sb="33" eb="34">
      <t>スス</t>
    </rPh>
    <phoneticPr fontId="2"/>
  </si>
  <si>
    <t>小樽北陵</t>
    <rPh sb="2" eb="4">
      <t>ホクリョウ</t>
    </rPh>
    <phoneticPr fontId="2"/>
  </si>
  <si>
    <t>小樽</t>
  </si>
  <si>
    <t>Mac Atlete Club</t>
  </si>
  <si>
    <t>監督氏名</t>
    <rPh sb="0" eb="2">
      <t>カントク</t>
    </rPh>
    <rPh sb="2" eb="4">
      <t>シメイ</t>
    </rPh>
    <phoneticPr fontId="2"/>
  </si>
  <si>
    <t>中体連</t>
    <rPh sb="0" eb="3">
      <t>チュウタイレン</t>
    </rPh>
    <phoneticPr fontId="2"/>
  </si>
  <si>
    <t>生年</t>
  </si>
  <si>
    <t>月日</t>
  </si>
  <si>
    <t>最高記録</t>
    <rPh sb="0" eb="2">
      <t>サイコウ</t>
    </rPh>
    <rPh sb="2" eb="4">
      <t>キロク</t>
    </rPh>
    <phoneticPr fontId="2"/>
  </si>
  <si>
    <t>風</t>
    <rPh sb="0" eb="1">
      <t>カゼ</t>
    </rPh>
    <phoneticPr fontId="2"/>
  </si>
  <si>
    <t>ﾘﾚｰ</t>
    <phoneticPr fontId="2"/>
  </si>
  <si>
    <t>種目ｺｰﾄﾞ</t>
    <rPh sb="0" eb="2">
      <t>シュモク</t>
    </rPh>
    <phoneticPr fontId="2"/>
  </si>
  <si>
    <t>所属ｺｰﾄﾞ</t>
    <rPh sb="0" eb="2">
      <t>ショゾク</t>
    </rPh>
    <phoneticPr fontId="2"/>
  </si>
  <si>
    <t>学年</t>
    <rPh sb="0" eb="2">
      <t>ガクネン</t>
    </rPh>
    <phoneticPr fontId="2"/>
  </si>
  <si>
    <t>リレー</t>
    <phoneticPr fontId="2"/>
  </si>
  <si>
    <t>1年100m</t>
    <rPh sb="1" eb="2">
      <t>ネン</t>
    </rPh>
    <phoneticPr fontId="2"/>
  </si>
  <si>
    <t>標準</t>
    <rPh sb="0" eb="2">
      <t>ヒョウジュン</t>
    </rPh>
    <phoneticPr fontId="2"/>
  </si>
  <si>
    <t>走幅跳</t>
    <rPh sb="0" eb="1">
      <t>ソウ</t>
    </rPh>
    <rPh sb="1" eb="3">
      <t>ハバト</t>
    </rPh>
    <phoneticPr fontId="2"/>
  </si>
  <si>
    <t>+1.2</t>
    <phoneticPr fontId="2"/>
  </si>
  <si>
    <t>１位</t>
    <rPh sb="1" eb="2">
      <t>イ</t>
    </rPh>
    <phoneticPr fontId="2"/>
  </si>
  <si>
    <t>○</t>
    <phoneticPr fontId="2"/>
  </si>
  <si>
    <t>1年100m</t>
    <rPh sb="1" eb="2">
      <t>ネン</t>
    </rPh>
    <phoneticPr fontId="67"/>
  </si>
  <si>
    <t>800m</t>
  </si>
  <si>
    <t>1年100mH</t>
    <rPh sb="1" eb="2">
      <t>ネン</t>
    </rPh>
    <phoneticPr fontId="68"/>
  </si>
  <si>
    <t>走幅跳</t>
  </si>
  <si>
    <t>2年100m</t>
    <rPh sb="1" eb="2">
      <t>ネン</t>
    </rPh>
    <phoneticPr fontId="68"/>
  </si>
  <si>
    <t>走高跳</t>
  </si>
  <si>
    <t>200m</t>
  </si>
  <si>
    <t>苫小牧</t>
    <phoneticPr fontId="2"/>
  </si>
  <si>
    <t>400m</t>
  </si>
  <si>
    <t>1500m</t>
  </si>
  <si>
    <t>3000m</t>
  </si>
  <si>
    <t>道北</t>
    <rPh sb="0" eb="2">
      <t>ドウホク</t>
    </rPh>
    <phoneticPr fontId="2"/>
  </si>
  <si>
    <t>中学1年男子100m</t>
    <rPh sb="0" eb="2">
      <t>チュウガク</t>
    </rPh>
    <rPh sb="3" eb="4">
      <t>ネン</t>
    </rPh>
    <rPh sb="4" eb="6">
      <t>ダンシ</t>
    </rPh>
    <phoneticPr fontId="2"/>
  </si>
  <si>
    <t>中学1年男子100mH</t>
    <rPh sb="3" eb="4">
      <t>ネン</t>
    </rPh>
    <phoneticPr fontId="2"/>
  </si>
  <si>
    <t>中学2年男子100m</t>
    <rPh sb="3" eb="4">
      <t>ネン</t>
    </rPh>
    <phoneticPr fontId="2"/>
  </si>
  <si>
    <t>資格</t>
    <rPh sb="0" eb="2">
      <t>シカク</t>
    </rPh>
    <phoneticPr fontId="2"/>
  </si>
  <si>
    <t>110mH</t>
  </si>
  <si>
    <t>砲丸投</t>
  </si>
  <si>
    <t>年</t>
    <phoneticPr fontId="2"/>
  </si>
  <si>
    <t>J3</t>
    <phoneticPr fontId="2"/>
  </si>
  <si>
    <t>四種競技</t>
  </si>
  <si>
    <t>中学女子3000m</t>
  </si>
  <si>
    <t>中学女子100mH(0.762m-8.0m)</t>
  </si>
  <si>
    <t>中学女子砲丸投(2.72kg)</t>
  </si>
  <si>
    <t>中学1年女子100m</t>
    <rPh sb="3" eb="4">
      <t>ネン</t>
    </rPh>
    <phoneticPr fontId="2"/>
  </si>
  <si>
    <t>中学2年女子100m</t>
  </si>
  <si>
    <t>100mH</t>
  </si>
  <si>
    <t>№</t>
    <phoneticPr fontId="2"/>
  </si>
  <si>
    <t>緊急連絡先（監督携帯）</t>
    <rPh sb="0" eb="2">
      <t>キンキュウ</t>
    </rPh>
    <rPh sb="2" eb="5">
      <t>レンラクサキ</t>
    </rPh>
    <rPh sb="6" eb="8">
      <t>カントク</t>
    </rPh>
    <rPh sb="8" eb="10">
      <t>ケイタイ</t>
    </rPh>
    <phoneticPr fontId="2"/>
  </si>
  <si>
    <t>棒高跳</t>
  </si>
  <si>
    <t>正式競技名1</t>
    <rPh sb="0" eb="2">
      <t>セイシキ</t>
    </rPh>
    <rPh sb="2" eb="4">
      <t>キョウギ</t>
    </rPh>
    <rPh sb="4" eb="5">
      <t>メイ</t>
    </rPh>
    <phoneticPr fontId="2"/>
  </si>
  <si>
    <t>正式競技名2</t>
    <rPh sb="0" eb="2">
      <t>セイシキ</t>
    </rPh>
    <rPh sb="2" eb="4">
      <t>キョウギ</t>
    </rPh>
    <rPh sb="4" eb="5">
      <t>メイ</t>
    </rPh>
    <phoneticPr fontId="2"/>
  </si>
  <si>
    <t>参加料</t>
    <rPh sb="0" eb="3">
      <t>サンカリョウ</t>
    </rPh>
    <phoneticPr fontId="2"/>
  </si>
  <si>
    <t>リレー</t>
    <phoneticPr fontId="2"/>
  </si>
  <si>
    <t>リレーのみ</t>
    <phoneticPr fontId="2"/>
  </si>
  <si>
    <t>男子</t>
    <rPh sb="0" eb="2">
      <t>ダンシ</t>
    </rPh>
    <phoneticPr fontId="2"/>
  </si>
  <si>
    <t>女子</t>
    <rPh sb="0" eb="2">
      <t>ジョシ</t>
    </rPh>
    <phoneticPr fontId="2"/>
  </si>
  <si>
    <t>5m25</t>
    <phoneticPr fontId="2"/>
  </si>
  <si>
    <t>名</t>
    <rPh sb="0" eb="1">
      <t>メイ</t>
    </rPh>
    <phoneticPr fontId="2"/>
  </si>
  <si>
    <t>姓</t>
    <rPh sb="0" eb="1">
      <t>セイ</t>
    </rPh>
    <phoneticPr fontId="2"/>
  </si>
  <si>
    <t>道</t>
    <rPh sb="0" eb="1">
      <t>ドウ</t>
    </rPh>
    <phoneticPr fontId="2"/>
  </si>
  <si>
    <t>ﾄﾞｳ</t>
    <phoneticPr fontId="2"/>
  </si>
  <si>
    <t>名ｶﾅ</t>
    <rPh sb="0" eb="1">
      <t>メイ</t>
    </rPh>
    <phoneticPr fontId="2"/>
  </si>
  <si>
    <t>姓ｶﾅ</t>
    <rPh sb="0" eb="1">
      <t>セイ</t>
    </rPh>
    <phoneticPr fontId="2"/>
  </si>
  <si>
    <t>合計</t>
    <rPh sb="0" eb="2">
      <t>ゴウケイ</t>
    </rPh>
    <phoneticPr fontId="2"/>
  </si>
  <si>
    <t>4×１００ｍR　参加資格</t>
    <rPh sb="8" eb="12">
      <t>サンカシカク</t>
    </rPh>
    <phoneticPr fontId="2"/>
  </si>
  <si>
    <t>資格</t>
    <rPh sb="0" eb="2">
      <t>シカク</t>
    </rPh>
    <phoneticPr fontId="2"/>
  </si>
  <si>
    <t>最高記録</t>
    <rPh sb="0" eb="4">
      <t>サイコウキロク</t>
    </rPh>
    <phoneticPr fontId="2"/>
  </si>
  <si>
    <t>審判員希望</t>
    <rPh sb="0" eb="5">
      <t>シンパンインキボウ</t>
    </rPh>
    <phoneticPr fontId="2"/>
  </si>
  <si>
    <t>希望1</t>
    <rPh sb="0" eb="2">
      <t>キボウ</t>
    </rPh>
    <phoneticPr fontId="2"/>
  </si>
  <si>
    <t>希望2</t>
    <rPh sb="0" eb="2">
      <t>キボウ</t>
    </rPh>
    <phoneticPr fontId="2"/>
  </si>
  <si>
    <t>審判可能日</t>
    <rPh sb="0" eb="2">
      <t>シンパン</t>
    </rPh>
    <rPh sb="2" eb="5">
      <t>カノウビ</t>
    </rPh>
    <phoneticPr fontId="2"/>
  </si>
  <si>
    <t>氏名</t>
    <rPh sb="0" eb="2">
      <t>シメイ</t>
    </rPh>
    <phoneticPr fontId="2"/>
  </si>
  <si>
    <t>男　子</t>
    <rPh sb="0" eb="1">
      <t>オトコ</t>
    </rPh>
    <rPh sb="2" eb="3">
      <t>コ</t>
    </rPh>
    <phoneticPr fontId="2"/>
  </si>
  <si>
    <t>女　子</t>
    <rPh sb="0" eb="1">
      <t>オンナ</t>
    </rPh>
    <rPh sb="2" eb="3">
      <t>コ</t>
    </rPh>
    <phoneticPr fontId="2"/>
  </si>
  <si>
    <t>チーム</t>
    <phoneticPr fontId="2"/>
  </si>
  <si>
    <t>審判希望</t>
    <rPh sb="0" eb="2">
      <t>シンパン</t>
    </rPh>
    <rPh sb="2" eb="4">
      <t>キボウ</t>
    </rPh>
    <phoneticPr fontId="2"/>
  </si>
  <si>
    <t>16日のみ</t>
    <rPh sb="2" eb="3">
      <t>ニチ</t>
    </rPh>
    <phoneticPr fontId="2"/>
  </si>
  <si>
    <t>17日のみ</t>
    <rPh sb="2" eb="3">
      <t>ニチ</t>
    </rPh>
    <phoneticPr fontId="2"/>
  </si>
  <si>
    <t>両日</t>
    <rPh sb="0" eb="2">
      <t>リョウジツ</t>
    </rPh>
    <phoneticPr fontId="2"/>
  </si>
  <si>
    <t>S</t>
    <phoneticPr fontId="2"/>
  </si>
  <si>
    <t>A</t>
    <phoneticPr fontId="2"/>
  </si>
  <si>
    <t>B</t>
    <phoneticPr fontId="2"/>
  </si>
  <si>
    <t>無</t>
    <rPh sb="0" eb="1">
      <t>ナシ</t>
    </rPh>
    <phoneticPr fontId="2"/>
  </si>
  <si>
    <t>（クラブ）</t>
    <phoneticPr fontId="2"/>
  </si>
  <si>
    <t>正式競技名3</t>
    <rPh sb="0" eb="2">
      <t>セイシキ</t>
    </rPh>
    <rPh sb="2" eb="4">
      <t>キョウギ</t>
    </rPh>
    <rPh sb="4" eb="5">
      <t>メイ</t>
    </rPh>
    <phoneticPr fontId="2"/>
  </si>
  <si>
    <t>中学男子4X100mR</t>
    <phoneticPr fontId="2"/>
  </si>
  <si>
    <t>北海道ｲﾝﾀｰﾅｼｮﾅﾙｽｸｰﾙ</t>
  </si>
  <si>
    <t>星槎もみじ</t>
    <rPh sb="0" eb="2">
      <t>セイサ</t>
    </rPh>
    <phoneticPr fontId="65"/>
  </si>
  <si>
    <t>市立札幌開成</t>
    <rPh sb="0" eb="2">
      <t>イチリツ</t>
    </rPh>
    <rPh sb="2" eb="4">
      <t>サッポロ</t>
    </rPh>
    <rPh sb="4" eb="6">
      <t>カイセイ</t>
    </rPh>
    <phoneticPr fontId="65"/>
  </si>
  <si>
    <t>チームC-3</t>
  </si>
  <si>
    <t>TONDEN.RC</t>
  </si>
  <si>
    <t>札幌ｼﾞｭﾆｱｱｽﾘｰﾄｸﾗﾌﾞ</t>
    <rPh sb="0" eb="2">
      <t>サッポロ</t>
    </rPh>
    <phoneticPr fontId="1"/>
  </si>
  <si>
    <t>新札幌陸上ｸﾗﾌﾞ</t>
    <rPh sb="0" eb="5">
      <t>シンサッポロリクジョウ</t>
    </rPh>
    <phoneticPr fontId="1"/>
  </si>
  <si>
    <t>渡辺陸上ｸﾗﾌﾞ</t>
    <rPh sb="0" eb="2">
      <t>ワタナベ</t>
    </rPh>
    <rPh sb="2" eb="4">
      <t>リクジョウ</t>
    </rPh>
    <phoneticPr fontId="1"/>
  </si>
  <si>
    <t>当別とうべつ</t>
  </si>
  <si>
    <t>千歳勇舞</t>
    <rPh sb="0" eb="2">
      <t>チトセ</t>
    </rPh>
    <phoneticPr fontId="65"/>
  </si>
  <si>
    <t>ﾊｲﾃｸACｱｶﾃﾞﾐｰ</t>
  </si>
  <si>
    <t>枝幸陸上ｸﾗﾌﾞ</t>
    <rPh sb="0" eb="2">
      <t>エサシ</t>
    </rPh>
    <rPh sb="2" eb="4">
      <t>リクジョウ</t>
    </rPh>
    <phoneticPr fontId="1"/>
  </si>
  <si>
    <t>旭川聾</t>
    <rPh sb="0" eb="2">
      <t>アサヒカワ</t>
    </rPh>
    <rPh sb="2" eb="3">
      <t>ロウ</t>
    </rPh>
    <phoneticPr fontId="65"/>
  </si>
  <si>
    <t>旭川AC</t>
    <rPh sb="0" eb="2">
      <t>アサヒカワ</t>
    </rPh>
    <phoneticPr fontId="65"/>
  </si>
  <si>
    <t>ふらのｼﾞｭﾆｱ陸上ｸﾗﾌﾞ</t>
    <rPh sb="8" eb="10">
      <t>リクジョウ</t>
    </rPh>
    <phoneticPr fontId="69"/>
  </si>
  <si>
    <t>函館青柳</t>
    <rPh sb="0" eb="2">
      <t>ハコダテ</t>
    </rPh>
    <rPh sb="2" eb="4">
      <t>アオヤギ</t>
    </rPh>
    <phoneticPr fontId="2"/>
  </si>
  <si>
    <t>函館五稜郭</t>
    <rPh sb="0" eb="2">
      <t>ハコダテ</t>
    </rPh>
    <rPh sb="2" eb="5">
      <t>ゴリョウカク</t>
    </rPh>
    <phoneticPr fontId="2"/>
  </si>
  <si>
    <t>函館巴</t>
    <rPh sb="2" eb="3">
      <t>トモエ</t>
    </rPh>
    <phoneticPr fontId="2"/>
  </si>
  <si>
    <t>北教大附属函館</t>
    <rPh sb="2" eb="3">
      <t>ダイ</t>
    </rPh>
    <phoneticPr fontId="58"/>
  </si>
  <si>
    <t>函館戸井</t>
    <rPh sb="0" eb="2">
      <t>ハコダテ</t>
    </rPh>
    <rPh sb="2" eb="4">
      <t>トイ</t>
    </rPh>
    <phoneticPr fontId="2"/>
  </si>
  <si>
    <t>函館南茅部</t>
    <rPh sb="0" eb="2">
      <t>ハコダテ</t>
    </rPh>
    <rPh sb="2" eb="5">
      <t>ミナミカヤベ</t>
    </rPh>
    <phoneticPr fontId="2"/>
  </si>
  <si>
    <t>函館CRS</t>
    <rPh sb="0" eb="2">
      <t>ハコダテ</t>
    </rPh>
    <phoneticPr fontId="2"/>
  </si>
  <si>
    <t>岩見沢陸上ｸﾗﾌﾞ</t>
    <rPh sb="0" eb="3">
      <t>イワミザワ</t>
    </rPh>
    <rPh sb="3" eb="5">
      <t>リクジョウ</t>
    </rPh>
    <phoneticPr fontId="1"/>
  </si>
  <si>
    <t>赤平</t>
    <rPh sb="0" eb="2">
      <t>アカビラ</t>
    </rPh>
    <phoneticPr fontId="2"/>
  </si>
  <si>
    <t>滝川江陵</t>
    <rPh sb="0" eb="2">
      <t>タキカワ</t>
    </rPh>
    <rPh sb="2" eb="4">
      <t>コウリョウ</t>
    </rPh>
    <phoneticPr fontId="65"/>
  </si>
  <si>
    <t>滝川明苑</t>
    <rPh sb="0" eb="2">
      <t>タキカワ</t>
    </rPh>
    <rPh sb="2" eb="4">
      <t>メイエン</t>
    </rPh>
    <phoneticPr fontId="65"/>
  </si>
  <si>
    <t>深川陸上ｸﾗﾌﾞ</t>
    <rPh sb="0" eb="2">
      <t>フカガワ</t>
    </rPh>
    <rPh sb="2" eb="4">
      <t>リクジョウ</t>
    </rPh>
    <phoneticPr fontId="1"/>
  </si>
  <si>
    <t>室蘭西</t>
    <rPh sb="0" eb="2">
      <t>ムロラン</t>
    </rPh>
    <rPh sb="2" eb="3">
      <t>ニシ</t>
    </rPh>
    <phoneticPr fontId="65"/>
  </si>
  <si>
    <t>白老白翔</t>
    <rPh sb="3" eb="4">
      <t>ショウ</t>
    </rPh>
    <phoneticPr fontId="65"/>
  </si>
  <si>
    <t>更別中央</t>
    <rPh sb="2" eb="4">
      <t>チュウオウ</t>
    </rPh>
    <phoneticPr fontId="65"/>
  </si>
  <si>
    <t>十勝ｱｽﾘｰﾄｸﾗﾌﾞ</t>
    <rPh sb="0" eb="2">
      <t>トカチ</t>
    </rPh>
    <phoneticPr fontId="1"/>
  </si>
  <si>
    <t>斜里知床ウトロ学校</t>
    <rPh sb="2" eb="4">
      <t>シレトコ</t>
    </rPh>
    <phoneticPr fontId="65"/>
  </si>
  <si>
    <t>ゆうべつ学園</t>
    <rPh sb="4" eb="6">
      <t>ガクエン</t>
    </rPh>
    <phoneticPr fontId="2"/>
  </si>
  <si>
    <t>END</t>
    <phoneticPr fontId="2"/>
  </si>
  <si>
    <t>参加申込書</t>
    <rPh sb="0" eb="5">
      <t>サンカモウシコミショ</t>
    </rPh>
    <phoneticPr fontId="2"/>
  </si>
  <si>
    <t>令和５年度北海道中学校新人陸上競技大会</t>
    <rPh sb="0" eb="2">
      <t>レイワ</t>
    </rPh>
    <rPh sb="3" eb="4">
      <t>ネン</t>
    </rPh>
    <rPh sb="4" eb="5">
      <t>ド</t>
    </rPh>
    <rPh sb="5" eb="8">
      <t>ホッカイドウ</t>
    </rPh>
    <rPh sb="8" eb="11">
      <t>チュウガッコウ</t>
    </rPh>
    <rPh sb="11" eb="13">
      <t>シンジン</t>
    </rPh>
    <rPh sb="13" eb="15">
      <t>リクジョウ</t>
    </rPh>
    <rPh sb="15" eb="17">
      <t>キョウギ</t>
    </rPh>
    <rPh sb="17" eb="19">
      <t>タイカイ</t>
    </rPh>
    <phoneticPr fontId="2"/>
  </si>
  <si>
    <t>事前申込期日　令和５年８月３０日（水）必着</t>
    <rPh sb="17" eb="18">
      <t>スイ</t>
    </rPh>
    <rPh sb="19" eb="21">
      <t>ヒッチャク</t>
    </rPh>
    <phoneticPr fontId="2"/>
  </si>
  <si>
    <t>〒００４－０８４３　札幌市清田区清田３条３丁目７番１号</t>
    <rPh sb="10" eb="13">
      <t>サッポロシ</t>
    </rPh>
    <rPh sb="13" eb="16">
      <t>キヨタク</t>
    </rPh>
    <rPh sb="16" eb="18">
      <t>キヨタ</t>
    </rPh>
    <rPh sb="19" eb="20">
      <t>ジョウ</t>
    </rPh>
    <rPh sb="21" eb="23">
      <t>チョウメ</t>
    </rPh>
    <rPh sb="24" eb="25">
      <t>バン</t>
    </rPh>
    <rPh sb="26" eb="27">
      <t>ゴウ</t>
    </rPh>
    <phoneticPr fontId="2"/>
  </si>
  <si>
    <t>　　　　札幌市立清田中学校　　田中　勇心　宛</t>
    <rPh sb="4" eb="6">
      <t>サッポロ</t>
    </rPh>
    <rPh sb="6" eb="7">
      <t>シ</t>
    </rPh>
    <rPh sb="7" eb="8">
      <t>リツ</t>
    </rPh>
    <rPh sb="8" eb="10">
      <t>キヨタ</t>
    </rPh>
    <rPh sb="10" eb="13">
      <t>チュウガッコウ</t>
    </rPh>
    <rPh sb="15" eb="17">
      <t>タナカ</t>
    </rPh>
    <rPh sb="18" eb="20">
      <t>ユウシン</t>
    </rPh>
    <rPh sb="21" eb="22">
      <t>アテ</t>
    </rPh>
    <phoneticPr fontId="2"/>
  </si>
  <si>
    <t>TEL 011-881-2034　　FAX 011-881-5449</t>
    <phoneticPr fontId="2"/>
  </si>
  <si>
    <t>男子　四種競技　申込個票　（記入例）</t>
    <rPh sb="0" eb="2">
      <t>ダンシ</t>
    </rPh>
    <rPh sb="3" eb="4">
      <t>ヨン</t>
    </rPh>
    <rPh sb="4" eb="5">
      <t>サンシュ</t>
    </rPh>
    <rPh sb="5" eb="7">
      <t>キョウギ</t>
    </rPh>
    <rPh sb="8" eb="9">
      <t>モウ</t>
    </rPh>
    <rPh sb="9" eb="10">
      <t>コ</t>
    </rPh>
    <rPh sb="10" eb="11">
      <t>コ</t>
    </rPh>
    <rPh sb="11" eb="12">
      <t>ヒョウ</t>
    </rPh>
    <rPh sb="14" eb="16">
      <t>キニュウ</t>
    </rPh>
    <rPh sb="16" eb="17">
      <t>レイ</t>
    </rPh>
    <phoneticPr fontId="40"/>
  </si>
  <si>
    <t xml:space="preserve">  男子　四種競技　申込個票</t>
    <rPh sb="2" eb="4">
      <t>ダンシ</t>
    </rPh>
    <rPh sb="5" eb="6">
      <t>ヨン</t>
    </rPh>
    <rPh sb="6" eb="7">
      <t>サンシュ</t>
    </rPh>
    <rPh sb="7" eb="9">
      <t>キョウギ</t>
    </rPh>
    <rPh sb="10" eb="11">
      <t>モウ</t>
    </rPh>
    <rPh sb="11" eb="12">
      <t>コ</t>
    </rPh>
    <rPh sb="12" eb="13">
      <t>コ</t>
    </rPh>
    <rPh sb="13" eb="14">
      <t>ヒョウ</t>
    </rPh>
    <phoneticPr fontId="40"/>
  </si>
  <si>
    <t>　女子　四種競技　申込個票</t>
    <rPh sb="1" eb="2">
      <t>オンナ</t>
    </rPh>
    <rPh sb="2" eb="3">
      <t>ダンシ</t>
    </rPh>
    <rPh sb="4" eb="5">
      <t>ヨン</t>
    </rPh>
    <rPh sb="5" eb="6">
      <t>サンシュ</t>
    </rPh>
    <rPh sb="6" eb="8">
      <t>キョウギ</t>
    </rPh>
    <rPh sb="9" eb="10">
      <t>モウ</t>
    </rPh>
    <rPh sb="10" eb="11">
      <t>コ</t>
    </rPh>
    <rPh sb="11" eb="12">
      <t>コ</t>
    </rPh>
    <rPh sb="12" eb="13">
      <t>ヒョウ</t>
    </rPh>
    <phoneticPr fontId="40"/>
  </si>
  <si>
    <r>
      <t>　本大会の参加申込は，</t>
    </r>
    <r>
      <rPr>
        <sz val="11"/>
        <color rgb="FFFF0000"/>
        <rFont val="ＭＳ Ｐゴシック"/>
        <family val="3"/>
        <charset val="128"/>
      </rPr>
      <t>印刷した参加申込書</t>
    </r>
    <r>
      <rPr>
        <sz val="11"/>
        <rFont val="ＭＳ Ｐゴシック"/>
        <family val="3"/>
        <charset val="128"/>
      </rPr>
      <t>とともに，</t>
    </r>
    <r>
      <rPr>
        <sz val="11"/>
        <color rgb="FFFF0000"/>
        <rFont val="ＭＳ Ｐゴシック"/>
        <family val="3"/>
        <charset val="128"/>
      </rPr>
      <t>MS-エクセルで作成したデジタルデータ</t>
    </r>
    <r>
      <rPr>
        <sz val="11"/>
        <rFont val="ＭＳ Ｐゴシック"/>
        <family val="3"/>
        <charset val="128"/>
      </rPr>
      <t>を地区専門委員長を通して</t>
    </r>
    <r>
      <rPr>
        <sz val="11"/>
        <color rgb="FFFF0000"/>
        <rFont val="ＭＳ Ｐゴシック"/>
        <family val="3"/>
        <charset val="128"/>
      </rPr>
      <t>提出（送信）</t>
    </r>
    <r>
      <rPr>
        <sz val="11"/>
        <rFont val="ＭＳ Ｐゴシック"/>
        <family val="3"/>
        <charset val="128"/>
      </rPr>
      <t>していただきます。このことで，大会準備にかかわる作業の効率化と入力ミスをできるだけ防ぐことができると考えます。つきましては，各校で作成したデータがそのままプログラム作成や競技結果に使用されますので，</t>
    </r>
    <r>
      <rPr>
        <sz val="11"/>
        <color rgb="FFFF0000"/>
        <rFont val="ＭＳ Ｐゴシック"/>
        <family val="3"/>
        <charset val="128"/>
      </rPr>
      <t>入力ミスが無いよう（</t>
    </r>
    <r>
      <rPr>
        <u val="double"/>
        <sz val="11"/>
        <color rgb="FFFF0000"/>
        <rFont val="ＭＳ Ｐゴシック"/>
        <family val="3"/>
        <charset val="128"/>
      </rPr>
      <t>特に氏名</t>
    </r>
    <r>
      <rPr>
        <sz val="11"/>
        <color rgb="FFFF0000"/>
        <rFont val="ＭＳ Ｐゴシック"/>
        <family val="3"/>
        <charset val="128"/>
      </rPr>
      <t>）</t>
    </r>
    <r>
      <rPr>
        <sz val="11"/>
        <rFont val="ＭＳ Ｐゴシック"/>
        <family val="3"/>
        <charset val="128"/>
      </rPr>
      <t>慎重に取り扱っていただきたいと思います。</t>
    </r>
    <rPh sb="1" eb="4">
      <t>ホンタイカイ</t>
    </rPh>
    <rPh sb="5" eb="7">
      <t>サンカ</t>
    </rPh>
    <rPh sb="7" eb="9">
      <t>モウシコミ</t>
    </rPh>
    <rPh sb="11" eb="13">
      <t>インサツ</t>
    </rPh>
    <rPh sb="15" eb="17">
      <t>サンカ</t>
    </rPh>
    <rPh sb="17" eb="19">
      <t>モウシコミ</t>
    </rPh>
    <rPh sb="19" eb="20">
      <t>ショ</t>
    </rPh>
    <rPh sb="33" eb="35">
      <t>サクセイ</t>
    </rPh>
    <rPh sb="45" eb="47">
      <t>チク</t>
    </rPh>
    <rPh sb="47" eb="49">
      <t>センモン</t>
    </rPh>
    <rPh sb="49" eb="52">
      <t>イインチョウ</t>
    </rPh>
    <rPh sb="53" eb="54">
      <t>トオ</t>
    </rPh>
    <rPh sb="56" eb="58">
      <t>テイシュツ</t>
    </rPh>
    <rPh sb="59" eb="61">
      <t>ソウシン</t>
    </rPh>
    <rPh sb="77" eb="79">
      <t>タイカイ</t>
    </rPh>
    <rPh sb="79" eb="81">
      <t>ジュンビ</t>
    </rPh>
    <rPh sb="86" eb="88">
      <t>サギョウ</t>
    </rPh>
    <rPh sb="89" eb="92">
      <t>コウリツカ</t>
    </rPh>
    <rPh sb="93" eb="95">
      <t>ニュウリョク</t>
    </rPh>
    <rPh sb="103" eb="104">
      <t>フセ</t>
    </rPh>
    <rPh sb="112" eb="113">
      <t>カンガ</t>
    </rPh>
    <rPh sb="124" eb="126">
      <t>カクコウ</t>
    </rPh>
    <rPh sb="127" eb="129">
      <t>サクセイ</t>
    </rPh>
    <rPh sb="144" eb="146">
      <t>サクセイ</t>
    </rPh>
    <rPh sb="147" eb="149">
      <t>キョウギ</t>
    </rPh>
    <rPh sb="149" eb="151">
      <t>ケッカ</t>
    </rPh>
    <rPh sb="152" eb="154">
      <t>シヨウ</t>
    </rPh>
    <rPh sb="161" eb="163">
      <t>ニュウリョク</t>
    </rPh>
    <rPh sb="166" eb="167">
      <t>ナ</t>
    </rPh>
    <rPh sb="171" eb="172">
      <t>トク</t>
    </rPh>
    <rPh sb="173" eb="175">
      <t>シメイ</t>
    </rPh>
    <rPh sb="176" eb="178">
      <t>シンチョウ</t>
    </rPh>
    <rPh sb="179" eb="180">
      <t>ト</t>
    </rPh>
    <rPh sb="181" eb="182">
      <t>アツカ</t>
    </rPh>
    <rPh sb="191" eb="192">
      <t>オモ</t>
    </rPh>
    <phoneticPr fontId="2"/>
  </si>
  <si>
    <r>
      <t>（２）４００ＭＲのエントリーは，ドロップダウンリストから</t>
    </r>
    <r>
      <rPr>
        <sz val="11"/>
        <color rgb="FFFF0000"/>
        <rFont val="ＭＳ Ｐゴシック"/>
        <family val="3"/>
        <charset val="128"/>
      </rPr>
      <t>「○」を選択</t>
    </r>
    <r>
      <rPr>
        <sz val="11"/>
        <rFont val="ＭＳ Ｐゴシック"/>
        <family val="3"/>
        <charset val="128"/>
      </rPr>
      <t>する。</t>
    </r>
    <rPh sb="32" eb="34">
      <t>センタク</t>
    </rPh>
    <phoneticPr fontId="2"/>
  </si>
  <si>
    <t>（２）最高記録の入力</t>
    <rPh sb="3" eb="5">
      <t>サイコウ</t>
    </rPh>
    <rPh sb="5" eb="7">
      <t>キロク</t>
    </rPh>
    <rPh sb="8" eb="10">
      <t>ニュウリョク</t>
    </rPh>
    <phoneticPr fontId="2"/>
  </si>
  <si>
    <t>（３）風向風速は，半角数字と半角記号で入力する。</t>
    <rPh sb="3" eb="5">
      <t>フウコウ</t>
    </rPh>
    <rPh sb="5" eb="7">
      <t>フウソク</t>
    </rPh>
    <rPh sb="9" eb="11">
      <t>ハンカク</t>
    </rPh>
    <rPh sb="11" eb="13">
      <t>スウジ</t>
    </rPh>
    <rPh sb="14" eb="16">
      <t>ハンカク</t>
    </rPh>
    <rPh sb="16" eb="18">
      <t>キゴウ</t>
    </rPh>
    <rPh sb="19" eb="21">
      <t>ニュウリョク</t>
    </rPh>
    <phoneticPr fontId="2"/>
  </si>
  <si>
    <r>
      <t>☆入力後，A４用紙に“</t>
    </r>
    <r>
      <rPr>
        <sz val="11"/>
        <color rgb="FFFF0000"/>
        <rFont val="ＭＳ Ｐゴシック"/>
        <family val="3"/>
        <charset val="128"/>
      </rPr>
      <t>カラー印刷</t>
    </r>
    <r>
      <rPr>
        <sz val="11"/>
        <rFont val="ＭＳ Ｐゴシック"/>
        <family val="3"/>
        <charset val="128"/>
      </rPr>
      <t>”し，各地区中体連専門委員長へ提出する。</t>
    </r>
    <rPh sb="1" eb="4">
      <t>ニュウリョクゴ</t>
    </rPh>
    <rPh sb="7" eb="9">
      <t>ヨウシ</t>
    </rPh>
    <rPh sb="14" eb="16">
      <t>インサツ</t>
    </rPh>
    <rPh sb="19" eb="22">
      <t>カクチク</t>
    </rPh>
    <rPh sb="22" eb="25">
      <t>チュウタイレン</t>
    </rPh>
    <rPh sb="25" eb="27">
      <t>センモン</t>
    </rPh>
    <rPh sb="27" eb="30">
      <t>イインチョウ</t>
    </rPh>
    <rPh sb="31" eb="33">
      <t>テイシュツ</t>
    </rPh>
    <phoneticPr fontId="2"/>
  </si>
  <si>
    <t>申込記録</t>
    <rPh sb="0" eb="2">
      <t>モウシコミ</t>
    </rPh>
    <rPh sb="2" eb="4">
      <t>キロク</t>
    </rPh>
    <phoneticPr fontId="2"/>
  </si>
  <si>
    <t>1年100mH</t>
    <rPh sb="1" eb="2">
      <t>ネン</t>
    </rPh>
    <phoneticPr fontId="51"/>
  </si>
  <si>
    <t>1年</t>
    <rPh sb="1" eb="2">
      <t>ネン</t>
    </rPh>
    <phoneticPr fontId="2"/>
  </si>
  <si>
    <t>H</t>
    <phoneticPr fontId="2"/>
  </si>
  <si>
    <t>SJH釧路</t>
    <rPh sb="3" eb="5">
      <t>クシロ</t>
    </rPh>
    <phoneticPr fontId="2"/>
  </si>
  <si>
    <t>中学女子3000m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</si>
</sst>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 0.0"/>
    <numFmt numFmtId="177" formatCode="m/d;@"/>
    <numFmt numFmtId="178" formatCode="#,##0;&quot;¥&quot;&quot;¥&quot;&quot;¥&quot;\!\!\!\-#,##0;&quot;-&quot;"/>
    <numFmt numFmtId="179" formatCode="_(&quot;¥&quot;* #,##0_);_(&quot;¥&quot;* \(#,##0\);_(&quot;¥&quot;* &quot;-&quot;??_);_(@_)"/>
    <numFmt numFmtId="180" formatCode="#&quot;陸協&quot;"/>
    <numFmt numFmtId="181" formatCode="#&quot;点&quot;"/>
    <numFmt numFmtId="182" formatCode="#&quot; 点&quot;"/>
    <numFmt numFmtId="183" formatCode="#"/>
    <numFmt numFmtId="184" formatCode="0.00_ "/>
  </numFmts>
  <fonts count="8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明朝"/>
      <family val="1"/>
      <charset val="128"/>
    </font>
    <font>
      <sz val="9"/>
      <name val="ＭＳ Ｐゴシック"/>
      <family val="3"/>
      <charset val="128"/>
    </font>
    <font>
      <sz val="9"/>
      <name val="ＭＳ 明朝"/>
      <family val="1"/>
      <charset val="128"/>
    </font>
    <font>
      <sz val="11"/>
      <name val="ＭＳ 明朝"/>
      <family val="1"/>
      <charset val="128"/>
    </font>
    <font>
      <sz val="10"/>
      <name val="ＭＳ Ｐ明朝"/>
      <family val="1"/>
      <charset val="128"/>
    </font>
    <font>
      <sz val="11"/>
      <color indexed="10"/>
      <name val="ＭＳ Ｐゴシック"/>
      <family val="3"/>
      <charset val="128"/>
    </font>
    <font>
      <sz val="16"/>
      <name val="ＭＳ ゴシック"/>
      <family val="3"/>
      <charset val="128"/>
    </font>
    <font>
      <sz val="10"/>
      <name val="ＭＳ Ｐゴシック"/>
      <family val="3"/>
      <charset val="128"/>
    </font>
    <font>
      <b/>
      <sz val="9"/>
      <color indexed="81"/>
      <name val="ＭＳ Ｐゴシック"/>
      <family val="3"/>
      <charset val="128"/>
    </font>
    <font>
      <sz val="14"/>
      <name val="ＭＳ Ｐゴシック"/>
      <family val="3"/>
      <charset val="128"/>
    </font>
    <font>
      <b/>
      <sz val="14"/>
      <name val="ＭＳ 明朝"/>
      <family val="1"/>
      <charset val="128"/>
    </font>
    <font>
      <b/>
      <sz val="16"/>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1"/>
      <name val="ＭＳ Ｐ明朝"/>
      <family val="1"/>
      <charset val="128"/>
    </font>
    <font>
      <sz val="12"/>
      <name val="ＭＳ Ｐ明朝"/>
      <family val="1"/>
      <charset val="128"/>
    </font>
    <font>
      <sz val="16"/>
      <name val="ＭＳ 明朝"/>
      <family val="1"/>
      <charset val="128"/>
    </font>
    <font>
      <b/>
      <u val="double"/>
      <sz val="14"/>
      <name val="ＭＳ 明朝"/>
      <family val="1"/>
      <charset val="128"/>
    </font>
    <font>
      <b/>
      <u val="double"/>
      <sz val="20"/>
      <name val="ＭＳ 明朝"/>
      <family val="1"/>
      <charset val="128"/>
    </font>
    <font>
      <b/>
      <sz val="20"/>
      <name val="ＭＳ 明朝"/>
      <family val="1"/>
      <charset val="128"/>
    </font>
    <font>
      <sz val="9"/>
      <color indexed="81"/>
      <name val="ＭＳ Ｐゴシック"/>
      <family val="3"/>
      <charset val="128"/>
    </font>
    <font>
      <b/>
      <sz val="10"/>
      <name val="ＭＳ Ｐ明朝"/>
      <family val="1"/>
      <charset val="128"/>
    </font>
    <font>
      <sz val="10"/>
      <color indexed="9"/>
      <name val="ＭＳ ゴシック"/>
      <family val="3"/>
      <charset val="128"/>
    </font>
    <font>
      <sz val="10"/>
      <name val="ＭＳ ゴシック"/>
      <family val="3"/>
      <charset val="128"/>
    </font>
    <font>
      <sz val="11"/>
      <name val="ＭＳ ゴシック"/>
      <family val="3"/>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u/>
      <sz val="11"/>
      <color theme="10"/>
      <name val="ＭＳ Ｐゴシック"/>
      <family val="3"/>
      <charset val="128"/>
    </font>
    <font>
      <sz val="20"/>
      <color rgb="FFFF0000"/>
      <name val="ＭＳ Ｐゴシック"/>
      <family val="3"/>
      <charset val="128"/>
    </font>
    <font>
      <sz val="11"/>
      <color rgb="FFFF0000"/>
      <name val="ＭＳ Ｐゴシック"/>
      <family val="3"/>
      <charset val="128"/>
    </font>
    <font>
      <u val="double"/>
      <sz val="11"/>
      <color rgb="FFFF0000"/>
      <name val="ＭＳ Ｐゴシック"/>
      <family val="3"/>
      <charset val="128"/>
    </font>
    <font>
      <sz val="6"/>
      <name val="ＭＳ 明朝"/>
      <family val="1"/>
      <charset val="128"/>
    </font>
    <font>
      <sz val="15"/>
      <name val="ＭＳ 明朝"/>
      <family val="1"/>
      <charset val="128"/>
    </font>
    <font>
      <sz val="10"/>
      <color rgb="FFFF0000"/>
      <name val="ＭＳ Ｐゴシック"/>
      <family val="3"/>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b/>
      <sz val="10"/>
      <color rgb="FFFF0000"/>
      <name val="ＭＳ Ｐゴシック"/>
      <family val="3"/>
      <charset val="128"/>
    </font>
    <font>
      <sz val="10"/>
      <color indexed="10"/>
      <name val="ＭＳ 明朝"/>
      <family val="1"/>
      <charset val="128"/>
    </font>
    <font>
      <b/>
      <u val="double"/>
      <sz val="11"/>
      <name val="ＭＳ 明朝"/>
      <family val="1"/>
      <charset val="128"/>
    </font>
    <font>
      <b/>
      <u val="double"/>
      <sz val="12"/>
      <name val="ＭＳ 明朝"/>
      <family val="1"/>
      <charset val="128"/>
    </font>
    <font>
      <b/>
      <sz val="11"/>
      <name val="ＭＳ 明朝"/>
      <family val="1"/>
      <charset val="128"/>
    </font>
    <font>
      <sz val="10"/>
      <color rgb="FF002060"/>
      <name val="ＭＳ ゴシック"/>
      <family val="3"/>
      <charset val="128"/>
    </font>
    <font>
      <sz val="16"/>
      <name val="ＭＳ Ｐゴシック"/>
      <family val="3"/>
      <charset val="128"/>
    </font>
    <font>
      <b/>
      <sz val="12"/>
      <color indexed="23"/>
      <name val="ＭＳ Ｐゴシック"/>
      <family val="3"/>
      <charset val="128"/>
    </font>
    <font>
      <b/>
      <sz val="12"/>
      <color indexed="16"/>
      <name val="ＭＳ Ｐゴシック"/>
      <family val="3"/>
      <charset val="128"/>
    </font>
    <font>
      <sz val="10"/>
      <color theme="0" tint="-0.499984740745262"/>
      <name val="ＭＳ ゴシック"/>
      <family val="3"/>
      <charset val="128"/>
    </font>
    <font>
      <b/>
      <sz val="10"/>
      <color theme="0" tint="-0.499984740745262"/>
      <name val="ＭＳ ゴシック"/>
      <family val="3"/>
      <charset val="128"/>
    </font>
    <font>
      <b/>
      <sz val="10"/>
      <color rgb="FF002060"/>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b/>
      <sz val="10"/>
      <color indexed="23"/>
      <name val="ＭＳ Ｐゴシック"/>
      <family val="3"/>
      <charset val="128"/>
    </font>
    <font>
      <sz val="10"/>
      <color rgb="FF0070C0"/>
      <name val="ＭＳ Ｐ明朝"/>
      <family val="1"/>
      <charset val="128"/>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2"/>
      <color indexed="8"/>
      <name val="ＭＳ Ｐゴシック"/>
      <family val="3"/>
      <charset val="128"/>
    </font>
    <font>
      <sz val="9"/>
      <color indexed="30"/>
      <name val="ＭＳ Ｐゴシック"/>
      <family val="3"/>
      <charset val="128"/>
    </font>
    <font>
      <b/>
      <sz val="15"/>
      <color indexed="56"/>
      <name val="ＭＳ Ｐゴシック"/>
      <family val="3"/>
      <charset val="128"/>
    </font>
    <font>
      <b/>
      <sz val="18"/>
      <color indexed="56"/>
      <name val="ＭＳ Ｐゴシック"/>
      <family val="3"/>
      <charset val="128"/>
    </font>
    <font>
      <sz val="10"/>
      <color indexed="9"/>
      <name val="ＭＳ Ｐゴシック"/>
      <family val="3"/>
      <charset val="128"/>
    </font>
    <font>
      <sz val="10"/>
      <color theme="1"/>
      <name val="ＭＳ Ｐゴシック"/>
      <family val="3"/>
      <charset val="128"/>
    </font>
    <font>
      <b/>
      <sz val="9"/>
      <color indexed="81"/>
      <name val="MS P ゴシック"/>
      <family val="3"/>
      <charset val="128"/>
    </font>
    <font>
      <sz val="9"/>
      <color indexed="81"/>
      <name val="MS P ゴシック"/>
      <family val="3"/>
      <charset val="128"/>
    </font>
    <font>
      <sz val="10"/>
      <color indexed="8"/>
      <name val="ＭＳ Ｐ明朝"/>
      <family val="1"/>
      <charset val="128"/>
    </font>
    <font>
      <sz val="10"/>
      <color indexed="9"/>
      <name val="ＭＳ Ｐ明朝"/>
      <family val="1"/>
      <charset val="128"/>
    </font>
    <font>
      <sz val="16"/>
      <name val="ＭＳ Ｐ明朝"/>
      <family val="1"/>
      <charset val="128"/>
    </font>
    <font>
      <sz val="9"/>
      <color indexed="8"/>
      <name val="ＭＳ Ｐ明朝"/>
      <family val="1"/>
      <charset val="128"/>
    </font>
    <font>
      <b/>
      <sz val="14"/>
      <color theme="3" tint="0.39997558519241921"/>
      <name val="ＭＳ Ｐ明朝"/>
      <family val="1"/>
      <charset val="128"/>
    </font>
    <font>
      <b/>
      <sz val="14"/>
      <color rgb="FFFF0000"/>
      <name val="ＭＳ Ｐ明朝"/>
      <family val="1"/>
      <charset val="128"/>
    </font>
    <font>
      <sz val="9"/>
      <color indexed="8"/>
      <name val="ＭＳ 明朝"/>
      <family val="1"/>
      <charset val="128"/>
    </font>
    <font>
      <sz val="10"/>
      <color indexed="8"/>
      <name val="ＭＳ 明朝"/>
      <family val="1"/>
      <charset val="128"/>
    </font>
    <font>
      <sz val="12"/>
      <color indexed="8"/>
      <name val="ＭＳ Ｐ明朝"/>
      <family val="1"/>
      <charset val="128"/>
    </font>
    <font>
      <sz val="8"/>
      <color rgb="FF0070C0"/>
      <name val="ＭＳ Ｐゴシック"/>
      <family val="3"/>
      <charset val="128"/>
    </font>
    <font>
      <sz val="8"/>
      <name val="ＭＳ Ｐゴシック"/>
      <family val="3"/>
      <charset val="128"/>
    </font>
  </fonts>
  <fills count="24">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rgb="FFFFFF66"/>
        <bgColor indexed="64"/>
      </patternFill>
    </fill>
    <fill>
      <patternFill patternType="solid">
        <fgColor rgb="FF99CCFF"/>
        <bgColor indexed="64"/>
      </patternFill>
    </fill>
    <fill>
      <patternFill patternType="solid">
        <fgColor theme="0"/>
        <bgColor indexed="64"/>
      </patternFill>
    </fill>
    <fill>
      <patternFill patternType="solid">
        <fgColor rgb="FFFFFF99"/>
        <bgColor indexed="64"/>
      </patternFill>
    </fill>
    <fill>
      <patternFill patternType="solid">
        <fgColor rgb="FFE5F8FF"/>
        <bgColor indexed="64"/>
      </patternFill>
    </fill>
    <fill>
      <patternFill patternType="solid">
        <fgColor indexed="4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FE38B"/>
        <bgColor indexed="64"/>
      </patternFill>
    </fill>
    <fill>
      <patternFill patternType="solid">
        <fgColor rgb="FFFFFFE5"/>
        <bgColor indexed="64"/>
      </patternFill>
    </fill>
    <fill>
      <patternFill patternType="solid">
        <fgColor rgb="FF92D050"/>
        <bgColor indexed="64"/>
      </patternFill>
    </fill>
    <fill>
      <patternFill patternType="solid">
        <fgColor rgb="FFC0C0C0"/>
        <bgColor indexed="64"/>
      </patternFill>
    </fill>
    <fill>
      <patternFill patternType="solid">
        <fgColor rgb="FFFFFFCC"/>
        <bgColor indexed="64"/>
      </patternFill>
    </fill>
    <fill>
      <patternFill patternType="solid">
        <fgColor theme="9" tint="0.79998168889431442"/>
        <bgColor indexed="64"/>
      </patternFill>
    </fill>
  </fills>
  <borders count="12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tted">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diagonalUp="1" diagonalDown="1">
      <left style="thin">
        <color indexed="64"/>
      </left>
      <right style="thin">
        <color indexed="64"/>
      </right>
      <top style="hair">
        <color indexed="64"/>
      </top>
      <bottom style="hair">
        <color indexed="64"/>
      </bottom>
      <diagonal style="thin">
        <color indexed="64"/>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thin">
        <color auto="1"/>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rgb="FFFF0000"/>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diagonalUp="1" diagonalDown="1">
      <left style="thin">
        <color indexed="64"/>
      </left>
      <right style="thin">
        <color indexed="64"/>
      </right>
      <top style="thick">
        <color rgb="FFFF0000"/>
      </top>
      <bottom style="hair">
        <color indexed="64"/>
      </bottom>
      <diagonal style="thin">
        <color indexed="64"/>
      </diagonal>
    </border>
    <border>
      <left/>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hair">
        <color indexed="64"/>
      </top>
      <bottom style="hair">
        <color indexed="64"/>
      </bottom>
      <diagonal/>
    </border>
    <border>
      <left style="thin">
        <color indexed="64"/>
      </left>
      <right style="thick">
        <color rgb="FFFF0000"/>
      </right>
      <top style="thin">
        <color indexed="64"/>
      </top>
      <bottom style="thin">
        <color indexed="64"/>
      </bottom>
      <diagonal/>
    </border>
    <border>
      <left/>
      <right style="thick">
        <color rgb="FFFF0000"/>
      </right>
      <top/>
      <bottom/>
      <diagonal/>
    </border>
    <border>
      <left style="thick">
        <color rgb="FFFF0000"/>
      </left>
      <right style="thin">
        <color indexed="64"/>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diagonalUp="1" diagonalDown="1">
      <left style="thin">
        <color indexed="64"/>
      </left>
      <right style="thin">
        <color indexed="64"/>
      </right>
      <top style="hair">
        <color indexed="64"/>
      </top>
      <bottom style="thick">
        <color rgb="FFFF0000"/>
      </bottom>
      <diagonal style="thin">
        <color indexed="64"/>
      </diagonal>
    </border>
    <border>
      <left/>
      <right/>
      <top/>
      <bottom style="thick">
        <color rgb="FFFF0000"/>
      </bottom>
      <diagonal/>
    </border>
    <border>
      <left style="thin">
        <color indexed="64"/>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n">
        <color indexed="64"/>
      </left>
      <right style="thin">
        <color indexed="64"/>
      </right>
      <top/>
      <bottom style="double">
        <color indexed="64"/>
      </bottom>
      <diagonal/>
    </border>
  </borders>
  <cellStyleXfs count="12">
    <xf numFmtId="0" fontId="0" fillId="0" borderId="0">
      <alignment vertical="center"/>
    </xf>
    <xf numFmtId="178" fontId="32" fillId="0" borderId="0" applyFill="0" applyBorder="0" applyAlignment="0"/>
    <xf numFmtId="0" fontId="33" fillId="0" borderId="1" applyNumberFormat="0" applyAlignment="0" applyProtection="0">
      <alignment horizontal="left" vertical="center"/>
    </xf>
    <xf numFmtId="0" fontId="33" fillId="0" borderId="2">
      <alignment horizontal="left" vertical="center"/>
    </xf>
    <xf numFmtId="0" fontId="34" fillId="0" borderId="0"/>
    <xf numFmtId="0" fontId="36" fillId="0" borderId="0" applyNumberFormat="0" applyFill="0" applyBorder="0" applyAlignment="0" applyProtection="0">
      <alignment vertical="top"/>
      <protection locked="0"/>
    </xf>
    <xf numFmtId="179" fontId="12" fillId="2" borderId="3" applyFont="0" applyFill="0" applyBorder="0" applyAlignment="0" applyProtection="0"/>
    <xf numFmtId="38" fontId="1" fillId="0" borderId="0" applyFont="0" applyFill="0" applyBorder="0" applyAlignment="0" applyProtection="0">
      <alignment vertical="center"/>
    </xf>
    <xf numFmtId="0" fontId="35" fillId="0" borderId="0">
      <alignment vertical="center"/>
    </xf>
    <xf numFmtId="0" fontId="5" fillId="0" borderId="0"/>
    <xf numFmtId="0" fontId="8" fillId="0" borderId="0">
      <alignment vertical="center"/>
    </xf>
    <xf numFmtId="0" fontId="62" fillId="0" borderId="0">
      <alignment vertical="center"/>
    </xf>
  </cellStyleXfs>
  <cellXfs count="678">
    <xf numFmtId="0" fontId="0" fillId="0" borderId="0" xfId="0">
      <alignment vertical="center"/>
    </xf>
    <xf numFmtId="0" fontId="3" fillId="0" borderId="0" xfId="0" applyFont="1" applyProtection="1">
      <alignment vertical="center"/>
    </xf>
    <xf numFmtId="0" fontId="3" fillId="0" borderId="0" xfId="0" applyFont="1" applyFill="1" applyProtection="1">
      <alignment vertical="center"/>
    </xf>
    <xf numFmtId="0" fontId="8" fillId="0" borderId="0" xfId="0" applyFont="1">
      <alignment vertical="center"/>
    </xf>
    <xf numFmtId="0" fontId="8" fillId="0" borderId="0" xfId="0" applyFont="1" applyAlignment="1">
      <alignment vertical="top"/>
    </xf>
    <xf numFmtId="0" fontId="17" fillId="0" borderId="0" xfId="0" applyFont="1">
      <alignment vertical="center"/>
    </xf>
    <xf numFmtId="0" fontId="8" fillId="0" borderId="19" xfId="0" applyFont="1" applyBorder="1">
      <alignment vertical="center"/>
    </xf>
    <xf numFmtId="0" fontId="8" fillId="0" borderId="21" xfId="0" applyFont="1" applyBorder="1" applyAlignment="1">
      <alignment horizontal="right" vertical="center"/>
    </xf>
    <xf numFmtId="0" fontId="8" fillId="0" borderId="22" xfId="0" applyFont="1" applyBorder="1" applyAlignment="1">
      <alignment horizontal="right" vertical="center"/>
    </xf>
    <xf numFmtId="0" fontId="15" fillId="0" borderId="0" xfId="0" applyFont="1">
      <alignment vertical="center"/>
    </xf>
    <xf numFmtId="0" fontId="19" fillId="0" borderId="0" xfId="0" applyFont="1" applyAlignment="1">
      <alignment vertical="center" shrinkToFit="1"/>
    </xf>
    <xf numFmtId="0" fontId="16" fillId="0" borderId="0" xfId="0" applyFont="1">
      <alignment vertical="center"/>
    </xf>
    <xf numFmtId="0" fontId="22" fillId="0" borderId="0" xfId="0" applyFont="1" applyAlignment="1">
      <alignment vertical="center"/>
    </xf>
    <xf numFmtId="0" fontId="22" fillId="0" borderId="0" xfId="0" applyFont="1">
      <alignment vertical="center"/>
    </xf>
    <xf numFmtId="0" fontId="17" fillId="0" borderId="0" xfId="0" applyFont="1" applyBorder="1" applyAlignment="1">
      <alignment horizontal="distributed" vertical="center"/>
    </xf>
    <xf numFmtId="0" fontId="16" fillId="0" borderId="0" xfId="0" applyFont="1" applyBorder="1" applyAlignment="1">
      <alignment horizontal="center" vertical="center"/>
    </xf>
    <xf numFmtId="0" fontId="8" fillId="0" borderId="0" xfId="0" applyFont="1" applyBorder="1" applyAlignment="1">
      <alignment vertical="center"/>
    </xf>
    <xf numFmtId="0" fontId="17" fillId="0" borderId="19" xfId="0" applyFont="1" applyBorder="1" applyAlignment="1">
      <alignment horizontal="distributed" vertical="center"/>
    </xf>
    <xf numFmtId="0" fontId="8" fillId="0" borderId="7"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4" xfId="0" applyFont="1" applyBorder="1">
      <alignment vertical="center"/>
    </xf>
    <xf numFmtId="0" fontId="8" fillId="0" borderId="22" xfId="0" applyFont="1" applyBorder="1">
      <alignment vertical="center"/>
    </xf>
    <xf numFmtId="0" fontId="8" fillId="0" borderId="0" xfId="0" applyFont="1" applyBorder="1">
      <alignment vertical="center"/>
    </xf>
    <xf numFmtId="0" fontId="8" fillId="0" borderId="25" xfId="0" applyFont="1" applyBorder="1">
      <alignment vertical="center"/>
    </xf>
    <xf numFmtId="0" fontId="20" fillId="0" borderId="26" xfId="0" applyFont="1" applyBorder="1">
      <alignment vertical="center"/>
    </xf>
    <xf numFmtId="0" fontId="20" fillId="0" borderId="19" xfId="0" applyFont="1" applyBorder="1">
      <alignment vertical="center"/>
    </xf>
    <xf numFmtId="0" fontId="8" fillId="0" borderId="27" xfId="0" applyFont="1" applyBorder="1">
      <alignment vertical="center"/>
    </xf>
    <xf numFmtId="0" fontId="22" fillId="0" borderId="0" xfId="0" applyFont="1" applyBorder="1">
      <alignment vertical="center"/>
    </xf>
    <xf numFmtId="0" fontId="24" fillId="0" borderId="0" xfId="0" applyFont="1" applyFill="1" applyBorder="1" applyAlignment="1">
      <alignment horizontal="right" vertical="center"/>
    </xf>
    <xf numFmtId="0" fontId="17" fillId="0" borderId="0" xfId="0" applyFont="1" applyBorder="1">
      <alignment vertical="center"/>
    </xf>
    <xf numFmtId="0" fontId="23" fillId="0" borderId="0" xfId="0" applyFont="1" applyBorder="1" applyAlignment="1">
      <alignment horizontal="left" vertical="center" indent="1"/>
    </xf>
    <xf numFmtId="0" fontId="18" fillId="0" borderId="20" xfId="0" applyFont="1" applyBorder="1" applyAlignment="1">
      <alignment horizontal="center" vertical="center"/>
    </xf>
    <xf numFmtId="0" fontId="17" fillId="0" borderId="5" xfId="0" applyFont="1" applyBorder="1">
      <alignment vertical="center"/>
    </xf>
    <xf numFmtId="0" fontId="17" fillId="0" borderId="29" xfId="0" applyFont="1" applyBorder="1">
      <alignment vertical="center"/>
    </xf>
    <xf numFmtId="0" fontId="8" fillId="0" borderId="28" xfId="0" applyFont="1" applyBorder="1">
      <alignment vertical="center"/>
    </xf>
    <xf numFmtId="0" fontId="8" fillId="0" borderId="20" xfId="0" applyFont="1" applyBorder="1" applyAlignment="1">
      <alignment horizontal="right" vertical="center"/>
    </xf>
    <xf numFmtId="0" fontId="22" fillId="0" borderId="5" xfId="0" applyFont="1" applyBorder="1">
      <alignment vertical="center"/>
    </xf>
    <xf numFmtId="0" fontId="22" fillId="0" borderId="29" xfId="0" applyFont="1" applyBorder="1">
      <alignment vertical="center"/>
    </xf>
    <xf numFmtId="0" fontId="18" fillId="0" borderId="21" xfId="0" applyFont="1" applyBorder="1" applyAlignment="1">
      <alignment horizontal="center" vertical="center"/>
    </xf>
    <xf numFmtId="0" fontId="20" fillId="0" borderId="4" xfId="0" applyFont="1" applyBorder="1" applyAlignment="1">
      <alignment vertical="top"/>
    </xf>
    <xf numFmtId="0" fontId="20" fillId="0" borderId="4" xfId="0" applyFont="1" applyBorder="1">
      <alignment vertical="center"/>
    </xf>
    <xf numFmtId="0" fontId="28" fillId="0" borderId="0" xfId="0" applyFont="1" applyAlignment="1"/>
    <xf numFmtId="0" fontId="18" fillId="0" borderId="0" xfId="0" applyFont="1" applyBorder="1" applyAlignment="1">
      <alignment horizontal="center" vertical="center"/>
    </xf>
    <xf numFmtId="0" fontId="18" fillId="0" borderId="0" xfId="0" applyFont="1" applyBorder="1" applyAlignment="1">
      <alignment horizontal="right" vertical="center"/>
    </xf>
    <xf numFmtId="0" fontId="18" fillId="0" borderId="0" xfId="0" applyFont="1" applyBorder="1" applyAlignment="1" applyProtection="1">
      <alignment horizontal="right" vertical="center"/>
      <protection locked="0"/>
    </xf>
    <xf numFmtId="0" fontId="8" fillId="0" borderId="26" xfId="0" applyFont="1" applyBorder="1">
      <alignment vertical="center"/>
    </xf>
    <xf numFmtId="0" fontId="8" fillId="0" borderId="25" xfId="0" applyFont="1" applyBorder="1" applyAlignment="1">
      <alignment horizontal="right" vertical="center"/>
    </xf>
    <xf numFmtId="0" fontId="29" fillId="0" borderId="0" xfId="0" applyFont="1" applyAlignment="1" applyProtection="1">
      <alignment vertical="center"/>
    </xf>
    <xf numFmtId="0" fontId="30" fillId="0" borderId="0" xfId="0" applyFont="1" applyFill="1" applyProtection="1">
      <alignment vertical="center"/>
    </xf>
    <xf numFmtId="0" fontId="30" fillId="0" borderId="0" xfId="0" applyFont="1" applyAlignment="1" applyProtection="1">
      <alignment vertical="center"/>
    </xf>
    <xf numFmtId="0" fontId="30" fillId="0" borderId="0" xfId="0" applyFont="1" applyFill="1" applyBorder="1" applyProtection="1">
      <alignment vertical="center"/>
    </xf>
    <xf numFmtId="0" fontId="31" fillId="0" borderId="0" xfId="0" applyFont="1" applyFill="1" applyBorder="1" applyProtection="1">
      <alignment vertical="center"/>
    </xf>
    <xf numFmtId="0" fontId="30" fillId="0" borderId="0" xfId="0" applyFont="1" applyProtection="1">
      <alignment vertical="center"/>
    </xf>
    <xf numFmtId="0" fontId="30" fillId="0" borderId="0" xfId="0" applyNumberFormat="1" applyFont="1" applyAlignment="1" applyProtection="1">
      <alignment vertical="center"/>
    </xf>
    <xf numFmtId="177" fontId="30" fillId="0" borderId="0" xfId="0" applyNumberFormat="1" applyFont="1" applyAlignment="1" applyProtection="1">
      <alignment vertical="center"/>
    </xf>
    <xf numFmtId="49" fontId="30" fillId="0" borderId="0" xfId="0" applyNumberFormat="1" applyFont="1" applyAlignment="1" applyProtection="1">
      <alignment vertical="center"/>
    </xf>
    <xf numFmtId="0" fontId="0" fillId="0" borderId="0" xfId="0" applyProtection="1">
      <alignment vertical="center"/>
      <protection hidden="1"/>
    </xf>
    <xf numFmtId="0" fontId="0" fillId="0" borderId="0" xfId="0" applyBorder="1" applyAlignment="1" applyProtection="1">
      <alignment horizontal="left" vertical="top" wrapText="1"/>
      <protection hidden="1"/>
    </xf>
    <xf numFmtId="0" fontId="0" fillId="0" borderId="0" xfId="0" applyAlignment="1" applyProtection="1">
      <alignment horizontal="right" vertical="top"/>
      <protection hidden="1"/>
    </xf>
    <xf numFmtId="0" fontId="0" fillId="0" borderId="49" xfId="0" applyBorder="1" applyProtection="1">
      <alignment vertical="center"/>
      <protection hidden="1"/>
    </xf>
    <xf numFmtId="0" fontId="0" fillId="0" borderId="5" xfId="0" applyBorder="1" applyProtection="1">
      <alignment vertical="center"/>
      <protection hidden="1"/>
    </xf>
    <xf numFmtId="0" fontId="0" fillId="8" borderId="5" xfId="0" applyFill="1" applyBorder="1" applyAlignment="1" applyProtection="1">
      <alignment horizontal="left" vertical="center"/>
      <protection hidden="1"/>
    </xf>
    <xf numFmtId="0" fontId="0" fillId="8" borderId="49" xfId="0" applyFill="1" applyBorder="1" applyAlignment="1" applyProtection="1">
      <alignment horizontal="center" vertical="center"/>
      <protection hidden="1"/>
    </xf>
    <xf numFmtId="0" fontId="0" fillId="8" borderId="5" xfId="0" applyFill="1" applyBorder="1" applyProtection="1">
      <alignment vertical="center"/>
      <protection hidden="1"/>
    </xf>
    <xf numFmtId="0" fontId="0" fillId="0" borderId="5" xfId="0" applyBorder="1" applyAlignment="1" applyProtection="1">
      <alignment vertical="center" shrinkToFit="1"/>
      <protection hidden="1"/>
    </xf>
    <xf numFmtId="0" fontId="0" fillId="0" borderId="52" xfId="0" applyBorder="1" applyProtection="1">
      <alignment vertical="center"/>
      <protection hidden="1"/>
    </xf>
    <xf numFmtId="0" fontId="0" fillId="0" borderId="53" xfId="0" applyBorder="1" applyProtection="1">
      <alignment vertical="center"/>
      <protection hidden="1"/>
    </xf>
    <xf numFmtId="0" fontId="0" fillId="0" borderId="0" xfId="0" applyAlignment="1" applyProtection="1">
      <alignment horizontal="left" vertical="top"/>
      <protection hidden="1"/>
    </xf>
    <xf numFmtId="0" fontId="0" fillId="0" borderId="0" xfId="0" applyAlignment="1" applyProtection="1">
      <alignment horizontal="right" vertical="center"/>
      <protection hidden="1"/>
    </xf>
    <xf numFmtId="0" fontId="8" fillId="6" borderId="63" xfId="9" applyNumberFormat="1" applyFont="1" applyFill="1" applyBorder="1" applyAlignment="1" applyProtection="1">
      <alignment horizontal="center" vertical="center"/>
      <protection locked="0"/>
    </xf>
    <xf numFmtId="176" fontId="8" fillId="6" borderId="64" xfId="9" applyNumberFormat="1" applyFont="1" applyFill="1" applyBorder="1" applyAlignment="1" applyProtection="1">
      <alignment horizontal="center" vertical="center"/>
      <protection locked="0"/>
    </xf>
    <xf numFmtId="0" fontId="18" fillId="0" borderId="27" xfId="0" applyFont="1" applyBorder="1">
      <alignment vertical="center"/>
    </xf>
    <xf numFmtId="0" fontId="18" fillId="0" borderId="0" xfId="0" applyFont="1" applyBorder="1">
      <alignment vertical="center"/>
    </xf>
    <xf numFmtId="0" fontId="18" fillId="0" borderId="24" xfId="0" applyFont="1" applyBorder="1">
      <alignment vertical="center"/>
    </xf>
    <xf numFmtId="0" fontId="18" fillId="0" borderId="4" xfId="0" applyFont="1" applyBorder="1">
      <alignment vertical="center"/>
    </xf>
    <xf numFmtId="0" fontId="18" fillId="0" borderId="4" xfId="0" applyFont="1" applyBorder="1" applyAlignment="1">
      <alignment horizontal="right" vertical="center"/>
    </xf>
    <xf numFmtId="0" fontId="0" fillId="0" borderId="70" xfId="0" applyBorder="1" applyProtection="1">
      <alignment vertical="center"/>
      <protection hidden="1"/>
    </xf>
    <xf numFmtId="0" fontId="0" fillId="0" borderId="71" xfId="0" applyBorder="1" applyProtection="1">
      <alignment vertical="center"/>
      <protection hidden="1"/>
    </xf>
    <xf numFmtId="0" fontId="0" fillId="0" borderId="72" xfId="0" applyBorder="1" applyAlignment="1" applyProtection="1">
      <alignment vertical="center"/>
      <protection hidden="1"/>
    </xf>
    <xf numFmtId="0" fontId="0" fillId="0" borderId="72" xfId="0" applyBorder="1" applyProtection="1">
      <alignment vertical="center"/>
      <protection hidden="1"/>
    </xf>
    <xf numFmtId="0" fontId="0" fillId="0" borderId="0" xfId="0" applyBorder="1" applyProtection="1">
      <alignment vertical="center"/>
      <protection hidden="1"/>
    </xf>
    <xf numFmtId="3" fontId="23" fillId="0" borderId="7" xfId="0" applyNumberFormat="1" applyFont="1" applyBorder="1" applyAlignment="1" applyProtection="1">
      <alignment horizontal="right" vertical="center" indent="1"/>
      <protection hidden="1"/>
    </xf>
    <xf numFmtId="3" fontId="23" fillId="0" borderId="28" xfId="0" applyNumberFormat="1" applyFont="1" applyBorder="1" applyAlignment="1" applyProtection="1">
      <alignment horizontal="right" vertical="center" indent="1"/>
      <protection hidden="1"/>
    </xf>
    <xf numFmtId="3" fontId="16" fillId="0" borderId="24" xfId="0" applyNumberFormat="1" applyFont="1" applyBorder="1" applyAlignment="1" applyProtection="1">
      <alignment horizontal="right" vertical="center" indent="1"/>
      <protection hidden="1"/>
    </xf>
    <xf numFmtId="2" fontId="8" fillId="0" borderId="7" xfId="9" applyNumberFormat="1" applyFont="1" applyBorder="1" applyAlignment="1" applyProtection="1">
      <alignment vertical="center"/>
      <protection locked="0"/>
    </xf>
    <xf numFmtId="0" fontId="5" fillId="0" borderId="0" xfId="0" applyFont="1">
      <alignment vertical="center"/>
    </xf>
    <xf numFmtId="0" fontId="48" fillId="0" borderId="0" xfId="0" applyFont="1" applyFill="1" applyBorder="1" applyAlignment="1">
      <alignment horizontal="left" vertical="center"/>
    </xf>
    <xf numFmtId="0" fontId="49" fillId="0" borderId="0" xfId="0" applyFont="1" applyFill="1" applyBorder="1" applyAlignment="1">
      <alignment horizontal="left" vertical="center"/>
    </xf>
    <xf numFmtId="0" fontId="6" fillId="0" borderId="49" xfId="0" applyFont="1" applyBorder="1" applyProtection="1">
      <alignment vertical="center"/>
      <protection hidden="1"/>
    </xf>
    <xf numFmtId="0" fontId="19" fillId="0" borderId="0" xfId="0" applyFont="1">
      <alignment vertical="center"/>
    </xf>
    <xf numFmtId="0" fontId="50" fillId="0" borderId="0" xfId="0" applyFont="1">
      <alignment vertical="center"/>
    </xf>
    <xf numFmtId="0" fontId="3" fillId="0" borderId="9" xfId="0" applyFont="1" applyBorder="1" applyProtection="1">
      <alignment vertical="center"/>
    </xf>
    <xf numFmtId="0" fontId="3" fillId="0" borderId="9" xfId="0" applyFont="1" applyFill="1" applyBorder="1" applyProtection="1">
      <alignment vertical="center"/>
    </xf>
    <xf numFmtId="0" fontId="8" fillId="0" borderId="9" xfId="0" applyFont="1" applyFill="1" applyBorder="1" applyAlignment="1" applyProtection="1"/>
    <xf numFmtId="0" fontId="3" fillId="0" borderId="9" xfId="0" applyFont="1" applyFill="1" applyBorder="1" applyAlignment="1" applyProtection="1"/>
    <xf numFmtId="0" fontId="30" fillId="0" borderId="0" xfId="0" applyFont="1" applyFill="1" applyAlignment="1" applyProtection="1"/>
    <xf numFmtId="0" fontId="30" fillId="0" borderId="0" xfId="0" applyFont="1" applyBorder="1" applyAlignment="1" applyProtection="1"/>
    <xf numFmtId="0" fontId="30" fillId="0" borderId="0" xfId="0" applyFont="1" applyFill="1" applyBorder="1" applyAlignment="1" applyProtection="1"/>
    <xf numFmtId="0" fontId="30" fillId="0" borderId="0" xfId="0" applyFont="1" applyFill="1" applyBorder="1" applyAlignment="1" applyProtection="1">
      <alignment horizontal="center"/>
    </xf>
    <xf numFmtId="0" fontId="30" fillId="0" borderId="9" xfId="0" applyFont="1" applyFill="1" applyBorder="1" applyProtection="1">
      <alignment vertical="center"/>
    </xf>
    <xf numFmtId="0" fontId="30" fillId="0" borderId="0" xfId="0" applyFont="1" applyBorder="1" applyAlignment="1" applyProtection="1">
      <alignment horizontal="center"/>
    </xf>
    <xf numFmtId="0" fontId="12" fillId="0" borderId="9" xfId="0" applyFont="1" applyBorder="1" applyProtection="1">
      <alignment vertical="center"/>
    </xf>
    <xf numFmtId="0" fontId="31" fillId="0" borderId="0" xfId="0" applyFont="1" applyBorder="1" applyAlignment="1" applyProtection="1">
      <alignment horizontal="center"/>
    </xf>
    <xf numFmtId="0" fontId="31" fillId="0" borderId="9" xfId="0" applyFont="1" applyBorder="1" applyProtection="1">
      <alignment vertical="center"/>
    </xf>
    <xf numFmtId="0" fontId="31" fillId="0" borderId="9" xfId="0" applyFont="1" applyFill="1" applyBorder="1" applyProtection="1">
      <alignment vertical="center"/>
    </xf>
    <xf numFmtId="0" fontId="0" fillId="0" borderId="9" xfId="0" applyBorder="1" applyProtection="1">
      <alignment vertical="center"/>
    </xf>
    <xf numFmtId="0" fontId="0" fillId="0" borderId="9" xfId="0" applyFont="1" applyBorder="1" applyProtection="1">
      <alignment vertical="center"/>
    </xf>
    <xf numFmtId="0" fontId="30" fillId="0" borderId="9" xfId="0" applyFont="1" applyBorder="1" applyAlignment="1" applyProtection="1">
      <alignment horizontal="center"/>
    </xf>
    <xf numFmtId="0" fontId="30" fillId="21" borderId="0" xfId="0" applyFont="1" applyFill="1" applyProtection="1">
      <alignment vertical="center"/>
    </xf>
    <xf numFmtId="49" fontId="29" fillId="21" borderId="0" xfId="0" applyNumberFormat="1" applyFont="1" applyFill="1" applyBorder="1" applyAlignment="1" applyProtection="1">
      <alignment vertical="center" shrinkToFit="1"/>
    </xf>
    <xf numFmtId="0" fontId="29" fillId="21" borderId="0" xfId="0" applyFont="1" applyFill="1" applyAlignment="1" applyProtection="1">
      <alignment vertical="center"/>
    </xf>
    <xf numFmtId="0" fontId="11" fillId="0" borderId="0" xfId="0" applyFont="1" applyAlignment="1" applyProtection="1">
      <alignment vertical="center"/>
    </xf>
    <xf numFmtId="0" fontId="12" fillId="0" borderId="26" xfId="0" applyFont="1" applyFill="1" applyBorder="1" applyAlignment="1" applyProtection="1">
      <alignment vertical="center" shrinkToFit="1"/>
      <protection locked="0"/>
    </xf>
    <xf numFmtId="0" fontId="12" fillId="0" borderId="19" xfId="0" applyFont="1" applyFill="1" applyBorder="1" applyAlignment="1" applyProtection="1">
      <alignment vertical="center" shrinkToFit="1"/>
      <protection locked="0"/>
    </xf>
    <xf numFmtId="0" fontId="12" fillId="0" borderId="23" xfId="0" applyFont="1" applyFill="1" applyBorder="1" applyAlignment="1" applyProtection="1">
      <alignment vertical="center" shrinkToFit="1"/>
      <protection locked="0"/>
    </xf>
    <xf numFmtId="0" fontId="3" fillId="13" borderId="0" xfId="0" applyFont="1" applyFill="1" applyAlignment="1" applyProtection="1">
      <alignment horizontal="right" vertical="center"/>
    </xf>
    <xf numFmtId="0" fontId="17" fillId="0" borderId="4" xfId="0" applyFont="1" applyBorder="1" applyAlignment="1" applyProtection="1">
      <alignment vertical="center"/>
      <protection locked="0"/>
    </xf>
    <xf numFmtId="0" fontId="8" fillId="0" borderId="61" xfId="9" applyFont="1" applyFill="1" applyBorder="1" applyAlignment="1" applyProtection="1">
      <alignment horizontal="center" vertical="center"/>
      <protection locked="0"/>
    </xf>
    <xf numFmtId="0" fontId="5" fillId="0" borderId="0" xfId="9" applyProtection="1"/>
    <xf numFmtId="0" fontId="5" fillId="0" borderId="0" xfId="9" applyFill="1" applyProtection="1"/>
    <xf numFmtId="0" fontId="5" fillId="10" borderId="0" xfId="9" applyFill="1" applyProtection="1"/>
    <xf numFmtId="0" fontId="41" fillId="10" borderId="0" xfId="9" applyFont="1" applyFill="1" applyProtection="1"/>
    <xf numFmtId="0" fontId="5" fillId="0" borderId="0" xfId="9" applyAlignment="1" applyProtection="1">
      <alignment vertical="center"/>
    </xf>
    <xf numFmtId="0" fontId="5" fillId="10" borderId="58" xfId="9" applyFill="1" applyBorder="1" applyAlignment="1" applyProtection="1">
      <alignment horizontal="center" vertical="center" shrinkToFit="1"/>
    </xf>
    <xf numFmtId="0" fontId="5" fillId="0" borderId="0" xfId="9" applyFill="1" applyBorder="1" applyAlignment="1" applyProtection="1">
      <alignment vertical="center"/>
    </xf>
    <xf numFmtId="0" fontId="5" fillId="0" borderId="0" xfId="9" applyAlignment="1" applyProtection="1">
      <alignment horizontal="center" vertical="center"/>
    </xf>
    <xf numFmtId="0" fontId="8" fillId="10" borderId="61" xfId="9" applyFont="1" applyFill="1" applyBorder="1" applyAlignment="1" applyProtection="1">
      <alignment horizontal="center" vertical="center"/>
    </xf>
    <xf numFmtId="0" fontId="5" fillId="0" borderId="0" xfId="9" applyAlignment="1" applyProtection="1">
      <alignment horizontal="center" vertical="center" wrapText="1"/>
    </xf>
    <xf numFmtId="0" fontId="5" fillId="10" borderId="46" xfId="9" applyFill="1" applyBorder="1" applyAlignment="1" applyProtection="1">
      <alignment horizontal="center" vertical="center"/>
    </xf>
    <xf numFmtId="0" fontId="5" fillId="10" borderId="48" xfId="9" applyFill="1" applyBorder="1" applyAlignment="1" applyProtection="1">
      <alignment horizontal="center" vertical="center"/>
    </xf>
    <xf numFmtId="0" fontId="5" fillId="0" borderId="0" xfId="9" applyFill="1" applyBorder="1" applyAlignment="1" applyProtection="1">
      <alignment horizontal="center" vertical="center"/>
    </xf>
    <xf numFmtId="0" fontId="8" fillId="10" borderId="49" xfId="9" applyFont="1" applyFill="1" applyBorder="1" applyAlignment="1" applyProtection="1">
      <alignment horizontal="center" vertical="center" wrapText="1"/>
    </xf>
    <xf numFmtId="0" fontId="8" fillId="10" borderId="63" xfId="9" applyNumberFormat="1" applyFont="1" applyFill="1" applyBorder="1" applyAlignment="1" applyProtection="1">
      <alignment horizontal="center" vertical="center"/>
    </xf>
    <xf numFmtId="176" fontId="8" fillId="10" borderId="64" xfId="9" applyNumberFormat="1" applyFont="1" applyFill="1" applyBorder="1" applyAlignment="1" applyProtection="1">
      <alignment horizontal="center" vertical="center"/>
    </xf>
    <xf numFmtId="181" fontId="5" fillId="0" borderId="0" xfId="9" applyNumberFormat="1" applyFill="1" applyBorder="1" applyAlignment="1" applyProtection="1">
      <alignment horizontal="right" vertical="center"/>
    </xf>
    <xf numFmtId="0" fontId="5" fillId="10" borderId="52" xfId="9" applyFill="1" applyBorder="1" applyAlignment="1" applyProtection="1">
      <alignment horizontal="center" vertical="center"/>
    </xf>
    <xf numFmtId="0" fontId="42" fillId="11" borderId="0" xfId="9" applyFont="1" applyFill="1" applyAlignment="1" applyProtection="1">
      <alignment horizontal="left" indent="1"/>
    </xf>
    <xf numFmtId="0" fontId="43" fillId="11" borderId="0" xfId="9" applyFont="1" applyFill="1" applyBorder="1" applyAlignment="1" applyProtection="1">
      <alignment vertical="center"/>
    </xf>
    <xf numFmtId="0" fontId="44" fillId="11" borderId="0" xfId="9" applyFont="1" applyFill="1" applyBorder="1" applyAlignment="1" applyProtection="1">
      <alignment vertical="center" textRotation="255"/>
    </xf>
    <xf numFmtId="0" fontId="45" fillId="11" borderId="0" xfId="9" applyFont="1" applyFill="1" applyBorder="1" applyProtection="1"/>
    <xf numFmtId="49" fontId="45" fillId="11" borderId="0" xfId="9" applyNumberFormat="1" applyFont="1" applyFill="1" applyBorder="1" applyAlignment="1" applyProtection="1">
      <alignment vertical="center"/>
    </xf>
    <xf numFmtId="0" fontId="45" fillId="11" borderId="0" xfId="9" applyFont="1" applyFill="1" applyBorder="1" applyAlignment="1" applyProtection="1">
      <alignment vertical="center"/>
    </xf>
    <xf numFmtId="181" fontId="45" fillId="11" borderId="0" xfId="9" applyNumberFormat="1" applyFont="1" applyFill="1" applyBorder="1" applyAlignment="1" applyProtection="1">
      <alignment vertical="center"/>
    </xf>
    <xf numFmtId="49" fontId="45" fillId="11" borderId="0" xfId="9" applyNumberFormat="1" applyFont="1" applyFill="1" applyBorder="1" applyAlignment="1" applyProtection="1">
      <alignment horizontal="center" vertical="center"/>
    </xf>
    <xf numFmtId="0" fontId="44" fillId="11" borderId="0" xfId="9" applyFont="1" applyFill="1" applyBorder="1" applyAlignment="1" applyProtection="1">
      <alignment horizontal="center" vertical="center" textRotation="255"/>
    </xf>
    <xf numFmtId="0" fontId="45" fillId="11" borderId="0" xfId="9" applyFont="1" applyFill="1" applyBorder="1" applyAlignment="1" applyProtection="1">
      <alignment horizontal="center" vertical="center"/>
    </xf>
    <xf numFmtId="0" fontId="45" fillId="11" borderId="0" xfId="9" applyFont="1" applyFill="1" applyBorder="1" applyAlignment="1" applyProtection="1">
      <alignment horizontal="right" vertical="center"/>
    </xf>
    <xf numFmtId="181" fontId="45" fillId="11" borderId="0" xfId="9" applyNumberFormat="1" applyFont="1" applyFill="1" applyBorder="1" applyAlignment="1" applyProtection="1">
      <alignment horizontal="right" vertical="center"/>
    </xf>
    <xf numFmtId="0" fontId="5" fillId="0" borderId="69" xfId="9" applyFill="1" applyBorder="1" applyProtection="1"/>
    <xf numFmtId="0" fontId="5" fillId="0" borderId="0" xfId="9" applyFill="1" applyBorder="1" applyProtection="1"/>
    <xf numFmtId="0" fontId="41" fillId="0" borderId="0" xfId="9" applyFont="1" applyFill="1" applyBorder="1" applyAlignment="1" applyProtection="1">
      <alignment horizontal="left"/>
    </xf>
    <xf numFmtId="0" fontId="41" fillId="0" borderId="0" xfId="9" applyFont="1" applyProtection="1"/>
    <xf numFmtId="0" fontId="5" fillId="0" borderId="58" xfId="9" applyFill="1" applyBorder="1" applyAlignment="1" applyProtection="1">
      <alignment horizontal="center" vertical="center" shrinkToFit="1"/>
    </xf>
    <xf numFmtId="0" fontId="5" fillId="0" borderId="0" xfId="9" applyFont="1" applyFill="1" applyBorder="1" applyAlignment="1" applyProtection="1">
      <alignment horizontal="center" vertical="center"/>
    </xf>
    <xf numFmtId="0" fontId="5" fillId="0" borderId="46" xfId="9" applyBorder="1" applyAlignment="1" applyProtection="1">
      <alignment horizontal="center" vertical="center"/>
    </xf>
    <xf numFmtId="0" fontId="5" fillId="6" borderId="49" xfId="9" applyFont="1" applyFill="1" applyBorder="1" applyAlignment="1" applyProtection="1">
      <alignment horizontal="center" vertical="center" wrapText="1"/>
    </xf>
    <xf numFmtId="181" fontId="5" fillId="0" borderId="0" xfId="9" applyNumberFormat="1" applyFill="1" applyBorder="1" applyAlignment="1" applyProtection="1">
      <alignment horizontal="center" vertical="center"/>
    </xf>
    <xf numFmtId="0" fontId="5" fillId="6" borderId="52" xfId="9" applyFill="1" applyBorder="1" applyAlignment="1" applyProtection="1">
      <alignment horizontal="center" vertical="center"/>
    </xf>
    <xf numFmtId="0" fontId="5" fillId="6" borderId="0" xfId="9" applyFill="1" applyBorder="1" applyAlignment="1" applyProtection="1">
      <alignment horizontal="center" vertical="center"/>
    </xf>
    <xf numFmtId="0" fontId="18" fillId="6" borderId="0" xfId="9" applyFont="1" applyFill="1" applyBorder="1" applyAlignment="1" applyProtection="1">
      <alignment vertical="center"/>
    </xf>
    <xf numFmtId="0" fontId="8" fillId="6" borderId="0" xfId="9" applyFont="1" applyFill="1" applyBorder="1" applyAlignment="1" applyProtection="1">
      <alignment vertical="center" textRotation="255"/>
    </xf>
    <xf numFmtId="0" fontId="5" fillId="0" borderId="0" xfId="9" applyBorder="1" applyProtection="1"/>
    <xf numFmtId="0" fontId="5" fillId="9" borderId="0" xfId="9" applyFill="1" applyBorder="1" applyProtection="1"/>
    <xf numFmtId="0" fontId="5" fillId="9" borderId="0" xfId="9" applyFill="1" applyBorder="1" applyAlignment="1" applyProtection="1">
      <alignment vertical="center"/>
    </xf>
    <xf numFmtId="181" fontId="5" fillId="9" borderId="0" xfId="9" applyNumberFormat="1" applyFill="1" applyBorder="1" applyAlignment="1" applyProtection="1">
      <alignment vertical="center"/>
    </xf>
    <xf numFmtId="181" fontId="5" fillId="0" borderId="0" xfId="9" applyNumberFormat="1" applyFill="1" applyBorder="1" applyAlignment="1" applyProtection="1">
      <alignment vertical="center"/>
    </xf>
    <xf numFmtId="0" fontId="5" fillId="6" borderId="69" xfId="9" applyFill="1" applyBorder="1" applyProtection="1"/>
    <xf numFmtId="0" fontId="41" fillId="0" borderId="0" xfId="9" applyFont="1" applyFill="1" applyProtection="1"/>
    <xf numFmtId="0" fontId="47" fillId="0" borderId="0" xfId="9" applyFont="1" applyFill="1" applyBorder="1" applyAlignment="1" applyProtection="1">
      <alignment horizontal="center" vertical="center"/>
    </xf>
    <xf numFmtId="181" fontId="47" fillId="0" borderId="0" xfId="9" applyNumberFormat="1" applyFont="1" applyFill="1" applyBorder="1" applyAlignment="1" applyProtection="1">
      <alignment horizontal="right" vertical="center"/>
    </xf>
    <xf numFmtId="0" fontId="12" fillId="0" borderId="0" xfId="0" applyFont="1" applyFill="1" applyAlignment="1" applyProtection="1">
      <alignment vertical="center" shrinkToFit="1"/>
    </xf>
    <xf numFmtId="0" fontId="52" fillId="0" borderId="0" xfId="0" applyFont="1" applyFill="1" applyAlignment="1" applyProtection="1">
      <alignment vertical="center"/>
    </xf>
    <xf numFmtId="0" fontId="12" fillId="0" borderId="0" xfId="0" applyFont="1" applyAlignment="1" applyProtection="1">
      <alignment vertical="center" shrinkToFit="1"/>
    </xf>
    <xf numFmtId="0" fontId="12" fillId="3" borderId="5" xfId="0" applyFont="1" applyFill="1" applyBorder="1" applyAlignment="1" applyProtection="1">
      <alignment horizontal="center" vertical="center" shrinkToFit="1"/>
    </xf>
    <xf numFmtId="0" fontId="12" fillId="21" borderId="0" xfId="0" applyFont="1" applyFill="1" applyAlignment="1" applyProtection="1">
      <alignment vertical="center" shrinkToFit="1"/>
    </xf>
    <xf numFmtId="0" fontId="12" fillId="5" borderId="0" xfId="0" applyFont="1" applyFill="1" applyAlignment="1" applyProtection="1">
      <alignment vertical="center" shrinkToFit="1"/>
    </xf>
    <xf numFmtId="0" fontId="58" fillId="0" borderId="5" xfId="0" applyFont="1" applyFill="1" applyBorder="1" applyAlignment="1" applyProtection="1">
      <alignment horizontal="left" vertical="center"/>
      <protection locked="0"/>
    </xf>
    <xf numFmtId="0" fontId="58" fillId="0" borderId="5" xfId="0" applyNumberFormat="1" applyFont="1" applyFill="1" applyBorder="1" applyAlignment="1" applyProtection="1">
      <alignment horizontal="left" vertical="center"/>
      <protection locked="0"/>
    </xf>
    <xf numFmtId="2" fontId="59" fillId="0" borderId="5" xfId="0" applyNumberFormat="1" applyFont="1" applyFill="1" applyBorder="1" applyAlignment="1" applyProtection="1">
      <alignment horizontal="left" vertical="center"/>
      <protection locked="0"/>
    </xf>
    <xf numFmtId="0" fontId="59" fillId="0" borderId="5" xfId="0" applyNumberFormat="1" applyFont="1" applyFill="1" applyBorder="1" applyAlignment="1" applyProtection="1">
      <alignment horizontal="left" vertical="center"/>
      <protection locked="0"/>
    </xf>
    <xf numFmtId="183" fontId="58" fillId="0" borderId="5" xfId="0" applyNumberFormat="1" applyFont="1" applyFill="1" applyBorder="1" applyAlignment="1" applyProtection="1">
      <alignment vertical="center" shrinkToFit="1"/>
      <protection locked="0"/>
    </xf>
    <xf numFmtId="183" fontId="58" fillId="0" borderId="5" xfId="0" applyNumberFormat="1" applyFont="1" applyFill="1" applyBorder="1" applyAlignment="1" applyProtection="1">
      <alignment vertical="center"/>
      <protection locked="0"/>
    </xf>
    <xf numFmtId="0" fontId="55" fillId="0" borderId="17" xfId="0" applyFont="1" applyFill="1" applyBorder="1" applyProtection="1">
      <alignment vertical="center"/>
      <protection locked="0"/>
    </xf>
    <xf numFmtId="0" fontId="55" fillId="0" borderId="83" xfId="0" applyFont="1" applyFill="1" applyBorder="1" applyProtection="1">
      <alignment vertical="center"/>
      <protection locked="0"/>
    </xf>
    <xf numFmtId="0" fontId="55" fillId="0" borderId="17" xfId="0" applyNumberFormat="1" applyFont="1" applyFill="1" applyBorder="1" applyProtection="1">
      <alignment vertical="center"/>
      <protection locked="0"/>
    </xf>
    <xf numFmtId="177" fontId="55" fillId="0" borderId="83" xfId="0" applyNumberFormat="1" applyFont="1" applyFill="1" applyBorder="1" applyProtection="1">
      <alignment vertical="center"/>
      <protection locked="0"/>
    </xf>
    <xf numFmtId="0" fontId="56" fillId="0" borderId="17" xfId="0" applyFont="1" applyFill="1" applyBorder="1" applyProtection="1">
      <alignment vertical="center"/>
      <protection locked="0"/>
    </xf>
    <xf numFmtId="0" fontId="55" fillId="0" borderId="17" xfId="0" applyNumberFormat="1" applyFont="1" applyFill="1" applyBorder="1" applyAlignment="1" applyProtection="1">
      <alignment vertical="center" shrinkToFit="1"/>
      <protection locked="0"/>
    </xf>
    <xf numFmtId="0" fontId="12" fillId="0" borderId="27" xfId="0" applyFont="1" applyFill="1" applyBorder="1" applyAlignment="1" applyProtection="1">
      <alignment vertical="center" shrinkToFit="1"/>
      <protection locked="0"/>
    </xf>
    <xf numFmtId="0" fontId="12" fillId="0" borderId="0" xfId="0" applyFont="1" applyFill="1" applyBorder="1" applyAlignment="1" applyProtection="1">
      <alignment vertical="center" shrinkToFit="1"/>
      <protection locked="0"/>
    </xf>
    <xf numFmtId="0" fontId="12" fillId="0" borderId="25" xfId="0" applyFont="1" applyFill="1" applyBorder="1" applyAlignment="1" applyProtection="1">
      <alignment vertical="center" shrinkToFit="1"/>
      <protection locked="0"/>
    </xf>
    <xf numFmtId="0" fontId="42" fillId="0" borderId="0"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shrinkToFit="1"/>
      <protection locked="0"/>
    </xf>
    <xf numFmtId="0" fontId="18" fillId="0" borderId="20" xfId="0" applyFont="1" applyBorder="1" applyAlignment="1" applyProtection="1">
      <alignment horizontal="center" vertical="center"/>
    </xf>
    <xf numFmtId="0" fontId="63" fillId="0" borderId="0" xfId="11" applyFont="1">
      <alignment vertical="center"/>
    </xf>
    <xf numFmtId="0" fontId="64" fillId="0" borderId="0" xfId="11" applyFont="1">
      <alignment vertical="center"/>
    </xf>
    <xf numFmtId="0" fontId="64" fillId="0" borderId="0" xfId="11" applyFont="1" applyAlignment="1">
      <alignment horizontal="center" vertical="center"/>
    </xf>
    <xf numFmtId="0" fontId="63" fillId="0" borderId="0" xfId="11" applyFont="1" applyAlignment="1">
      <alignment vertical="center" shrinkToFit="1"/>
    </xf>
    <xf numFmtId="0" fontId="63" fillId="0" borderId="0" xfId="11" applyFont="1" applyFill="1">
      <alignment vertical="center"/>
    </xf>
    <xf numFmtId="38" fontId="73" fillId="0" borderId="5" xfId="7" applyFont="1" applyBorder="1" applyAlignment="1">
      <alignment horizontal="center" vertical="center"/>
    </xf>
    <xf numFmtId="0" fontId="73" fillId="0" borderId="0" xfId="11" applyFont="1">
      <alignment vertical="center"/>
    </xf>
    <xf numFmtId="0" fontId="4" fillId="0" borderId="0" xfId="11" applyFont="1">
      <alignment vertical="center"/>
    </xf>
    <xf numFmtId="0" fontId="4" fillId="0" borderId="0" xfId="11" applyFont="1" applyAlignment="1">
      <alignment vertical="center" shrinkToFit="1"/>
    </xf>
    <xf numFmtId="0" fontId="76" fillId="0" borderId="0" xfId="11" applyFont="1">
      <alignment vertical="center"/>
    </xf>
    <xf numFmtId="0" fontId="4" fillId="0" borderId="0" xfId="11" applyFont="1" applyBorder="1">
      <alignment vertical="center"/>
    </xf>
    <xf numFmtId="0" fontId="75" fillId="0" borderId="0" xfId="11" applyFont="1" applyBorder="1" applyAlignment="1" applyProtection="1">
      <alignment horizontal="center" vertical="center"/>
      <protection locked="0"/>
    </xf>
    <xf numFmtId="0" fontId="75" fillId="0" borderId="0" xfId="11" applyFont="1" applyBorder="1">
      <alignment vertical="center"/>
    </xf>
    <xf numFmtId="0" fontId="77" fillId="0" borderId="0" xfId="0" applyFont="1" applyAlignment="1" applyProtection="1"/>
    <xf numFmtId="0" fontId="76" fillId="19" borderId="86" xfId="11" applyFont="1" applyFill="1" applyBorder="1" applyAlignment="1">
      <alignment horizontal="center" vertical="center" shrinkToFit="1"/>
    </xf>
    <xf numFmtId="0" fontId="76" fillId="19" borderId="87" xfId="11" applyFont="1" applyFill="1" applyBorder="1" applyAlignment="1">
      <alignment horizontal="center" vertical="center" shrinkToFit="1"/>
    </xf>
    <xf numFmtId="0" fontId="76" fillId="19" borderId="88" xfId="11" applyFont="1" applyFill="1" applyBorder="1" applyAlignment="1">
      <alignment horizontal="center" vertical="center" shrinkToFit="1"/>
    </xf>
    <xf numFmtId="49" fontId="76" fillId="19" borderId="89" xfId="11" applyNumberFormat="1" applyFont="1" applyFill="1" applyBorder="1" applyAlignment="1">
      <alignment horizontal="center" vertical="center" shrinkToFit="1"/>
    </xf>
    <xf numFmtId="0" fontId="76" fillId="19" borderId="90" xfId="11" applyFont="1" applyFill="1" applyBorder="1" applyAlignment="1">
      <alignment horizontal="center" vertical="center" shrinkToFit="1"/>
    </xf>
    <xf numFmtId="49" fontId="76" fillId="19" borderId="88" xfId="11" applyNumberFormat="1" applyFont="1" applyFill="1" applyBorder="1" applyAlignment="1">
      <alignment horizontal="center" vertical="center" shrinkToFit="1"/>
    </xf>
    <xf numFmtId="0" fontId="76" fillId="19" borderId="29" xfId="11" applyFont="1" applyFill="1" applyBorder="1" applyAlignment="1">
      <alignment horizontal="center" vertical="center" shrinkToFit="1"/>
    </xf>
    <xf numFmtId="0" fontId="73" fillId="17" borderId="41" xfId="11" applyFont="1" applyFill="1" applyBorder="1" applyAlignment="1">
      <alignment vertical="center" shrinkToFit="1"/>
    </xf>
    <xf numFmtId="0" fontId="73" fillId="0" borderId="97" xfId="11" applyFont="1" applyFill="1" applyBorder="1" applyAlignment="1" applyProtection="1">
      <alignment horizontal="left" vertical="center" shrinkToFit="1"/>
      <protection locked="0"/>
    </xf>
    <xf numFmtId="0" fontId="73" fillId="0" borderId="35" xfId="11" applyFont="1" applyFill="1" applyBorder="1" applyAlignment="1" applyProtection="1">
      <alignment horizontal="left" vertical="center" shrinkToFit="1"/>
      <protection locked="0"/>
    </xf>
    <xf numFmtId="0" fontId="73" fillId="17" borderId="41" xfId="11" applyFont="1" applyFill="1" applyBorder="1" applyAlignment="1" applyProtection="1">
      <alignment horizontal="left" vertical="center" shrinkToFit="1"/>
      <protection locked="0"/>
    </xf>
    <xf numFmtId="49" fontId="73" fillId="0" borderId="34" xfId="11" applyNumberFormat="1" applyFont="1" applyFill="1" applyBorder="1" applyAlignment="1" applyProtection="1">
      <alignment horizontal="left" vertical="center" shrinkToFit="1"/>
      <protection locked="0"/>
    </xf>
    <xf numFmtId="49" fontId="73" fillId="0" borderId="35" xfId="11" applyNumberFormat="1" applyFont="1" applyFill="1" applyBorder="1" applyAlignment="1" applyProtection="1">
      <alignment horizontal="left" vertical="center" shrinkToFit="1"/>
      <protection locked="0"/>
    </xf>
    <xf numFmtId="176" fontId="73" fillId="0" borderId="34" xfId="11" applyNumberFormat="1" applyFont="1" applyFill="1" applyBorder="1" applyAlignment="1" applyProtection="1">
      <alignment horizontal="left" vertical="center" shrinkToFit="1"/>
      <protection locked="0"/>
    </xf>
    <xf numFmtId="0" fontId="73" fillId="0" borderId="99" xfId="11" applyFont="1" applyBorder="1" applyAlignment="1" applyProtection="1">
      <alignment horizontal="center" vertical="center" shrinkToFit="1"/>
      <protection locked="0"/>
    </xf>
    <xf numFmtId="0" fontId="73" fillId="17" borderId="8" xfId="11" applyFont="1" applyFill="1" applyBorder="1" applyAlignment="1">
      <alignment vertical="center" shrinkToFit="1"/>
    </xf>
    <xf numFmtId="176" fontId="73" fillId="0" borderId="6" xfId="11" applyNumberFormat="1" applyFont="1" applyFill="1" applyBorder="1" applyAlignment="1" applyProtection="1">
      <alignment horizontal="left" vertical="center" shrinkToFit="1"/>
      <protection locked="0"/>
    </xf>
    <xf numFmtId="0" fontId="73" fillId="0" borderId="22" xfId="11" applyFont="1" applyBorder="1" applyAlignment="1" applyProtection="1">
      <alignment horizontal="center" vertical="center" shrinkToFit="1"/>
      <protection locked="0"/>
    </xf>
    <xf numFmtId="0" fontId="73" fillId="0" borderId="33" xfId="11" applyFont="1" applyBorder="1" applyAlignment="1" applyProtection="1">
      <alignment horizontal="center" vertical="center" shrinkToFit="1"/>
      <protection locked="0"/>
    </xf>
    <xf numFmtId="0" fontId="73" fillId="17" borderId="8" xfId="11" applyFont="1" applyFill="1" applyBorder="1" applyAlignment="1" applyProtection="1">
      <alignment horizontal="left" vertical="center" shrinkToFit="1"/>
      <protection locked="0"/>
    </xf>
    <xf numFmtId="49" fontId="73" fillId="0" borderId="97" xfId="11" applyNumberFormat="1" applyFont="1" applyFill="1" applyBorder="1" applyAlignment="1" applyProtection="1">
      <alignment horizontal="left" vertical="center" shrinkToFit="1"/>
      <protection locked="0"/>
    </xf>
    <xf numFmtId="0" fontId="73" fillId="0" borderId="19" xfId="11" applyFont="1" applyFill="1" applyBorder="1">
      <alignment vertical="center"/>
    </xf>
    <xf numFmtId="0" fontId="78" fillId="0" borderId="0" xfId="0" applyFont="1" applyBorder="1" applyAlignment="1" applyProtection="1"/>
    <xf numFmtId="0" fontId="73" fillId="18" borderId="8" xfId="11" applyFont="1" applyFill="1" applyBorder="1" applyAlignment="1">
      <alignment vertical="center" shrinkToFit="1"/>
    </xf>
    <xf numFmtId="0" fontId="73" fillId="18" borderId="41" xfId="11" applyFont="1" applyFill="1" applyBorder="1" applyAlignment="1" applyProtection="1">
      <alignment horizontal="left" vertical="center" shrinkToFit="1"/>
      <protection locked="0"/>
    </xf>
    <xf numFmtId="0" fontId="73" fillId="0" borderId="0" xfId="11" applyFont="1" applyAlignment="1">
      <alignment vertical="center" shrinkToFit="1"/>
    </xf>
    <xf numFmtId="0" fontId="79" fillId="19" borderId="86" xfId="11" applyFont="1" applyFill="1" applyBorder="1" applyAlignment="1">
      <alignment horizontal="center" vertical="center" shrinkToFit="1"/>
    </xf>
    <xf numFmtId="0" fontId="79" fillId="19" borderId="87" xfId="11" applyFont="1" applyFill="1" applyBorder="1" applyAlignment="1">
      <alignment horizontal="center" vertical="center" shrinkToFit="1"/>
    </xf>
    <xf numFmtId="0" fontId="79" fillId="19" borderId="88" xfId="11" applyFont="1" applyFill="1" applyBorder="1" applyAlignment="1">
      <alignment horizontal="center" vertical="center" shrinkToFit="1"/>
    </xf>
    <xf numFmtId="49" fontId="79" fillId="19" borderId="89" xfId="11" applyNumberFormat="1" applyFont="1" applyFill="1" applyBorder="1" applyAlignment="1">
      <alignment horizontal="center" vertical="center" shrinkToFit="1"/>
    </xf>
    <xf numFmtId="0" fontId="79" fillId="19" borderId="90" xfId="11" applyFont="1" applyFill="1" applyBorder="1" applyAlignment="1">
      <alignment horizontal="center" vertical="center" shrinkToFit="1"/>
    </xf>
    <xf numFmtId="49" fontId="79" fillId="19" borderId="88" xfId="11" applyNumberFormat="1" applyFont="1" applyFill="1" applyBorder="1" applyAlignment="1">
      <alignment horizontal="center" vertical="center" shrinkToFit="1"/>
    </xf>
    <xf numFmtId="0" fontId="79" fillId="19" borderId="29" xfId="11" applyFont="1" applyFill="1" applyBorder="1" applyAlignment="1">
      <alignment horizontal="center" vertical="center" shrinkToFit="1"/>
    </xf>
    <xf numFmtId="0" fontId="79" fillId="19" borderId="91" xfId="11" applyFont="1" applyFill="1" applyBorder="1" applyAlignment="1">
      <alignment vertical="center" shrinkToFit="1"/>
    </xf>
    <xf numFmtId="0" fontId="79" fillId="19" borderId="92" xfId="11" applyFont="1" applyFill="1" applyBorder="1" applyAlignment="1">
      <alignment horizontal="left" vertical="center" shrinkToFit="1"/>
    </xf>
    <xf numFmtId="0" fontId="79" fillId="19" borderId="91" xfId="11" applyFont="1" applyFill="1" applyBorder="1" applyAlignment="1">
      <alignment horizontal="left" vertical="center" shrinkToFit="1"/>
    </xf>
    <xf numFmtId="0" fontId="79" fillId="19" borderId="93" xfId="11" applyFont="1" applyFill="1" applyBorder="1" applyAlignment="1">
      <alignment horizontal="left" vertical="center" shrinkToFit="1"/>
    </xf>
    <xf numFmtId="49" fontId="79" fillId="19" borderId="94" xfId="11" applyNumberFormat="1" applyFont="1" applyFill="1" applyBorder="1" applyAlignment="1">
      <alignment horizontal="left" vertical="center" shrinkToFit="1"/>
    </xf>
    <xf numFmtId="0" fontId="79" fillId="19" borderId="96" xfId="11" applyFont="1" applyFill="1" applyBorder="1" applyAlignment="1">
      <alignment horizontal="left" vertical="center" shrinkToFit="1"/>
    </xf>
    <xf numFmtId="49" fontId="79" fillId="19" borderId="93" xfId="11" applyNumberFormat="1" applyFont="1" applyFill="1" applyBorder="1" applyAlignment="1">
      <alignment horizontal="left" vertical="center" shrinkToFit="1"/>
    </xf>
    <xf numFmtId="0" fontId="79" fillId="19" borderId="95" xfId="11" applyFont="1" applyFill="1" applyBorder="1" applyAlignment="1">
      <alignment horizontal="center" vertical="center" shrinkToFit="1"/>
    </xf>
    <xf numFmtId="0" fontId="73" fillId="0" borderId="0" xfId="11" applyFont="1" applyBorder="1" applyAlignment="1">
      <alignment horizontal="center" vertical="center"/>
    </xf>
    <xf numFmtId="184" fontId="73" fillId="0" borderId="0" xfId="11" applyNumberFormat="1" applyFont="1" applyBorder="1" applyProtection="1">
      <alignment vertical="center"/>
      <protection locked="0"/>
    </xf>
    <xf numFmtId="38" fontId="80" fillId="0" borderId="5" xfId="7" applyFont="1" applyBorder="1" applyAlignment="1">
      <alignment horizontal="center" vertical="center" shrinkToFit="1"/>
    </xf>
    <xf numFmtId="38" fontId="80" fillId="0" borderId="5" xfId="7" applyFont="1" applyBorder="1" applyAlignment="1">
      <alignment horizontal="center" vertical="center"/>
    </xf>
    <xf numFmtId="0" fontId="73" fillId="19" borderId="5" xfId="11" applyFont="1" applyFill="1" applyBorder="1" applyAlignment="1">
      <alignment horizontal="center" vertical="center" wrapText="1" shrinkToFit="1"/>
    </xf>
    <xf numFmtId="0" fontId="73" fillId="19" borderId="5" xfId="11" applyFont="1" applyFill="1" applyBorder="1" applyAlignment="1">
      <alignment horizontal="center" vertical="center"/>
    </xf>
    <xf numFmtId="38" fontId="80" fillId="19" borderId="5" xfId="7" applyFont="1" applyFill="1" applyBorder="1" applyAlignment="1">
      <alignment horizontal="center" vertical="center" shrinkToFit="1"/>
    </xf>
    <xf numFmtId="38" fontId="80" fillId="19" borderId="5" xfId="7" applyFont="1" applyFill="1" applyBorder="1" applyAlignment="1">
      <alignment horizontal="center" vertical="center"/>
    </xf>
    <xf numFmtId="0" fontId="73" fillId="0" borderId="0" xfId="11" applyFont="1" applyFill="1">
      <alignment vertical="center"/>
    </xf>
    <xf numFmtId="0" fontId="74" fillId="0" borderId="19" xfId="11" applyFont="1" applyFill="1" applyBorder="1" applyAlignment="1">
      <alignment horizontal="center" vertical="center"/>
    </xf>
    <xf numFmtId="0" fontId="74" fillId="0" borderId="19" xfId="11" applyFont="1" applyFill="1" applyBorder="1" applyAlignment="1">
      <alignment vertical="center" shrinkToFit="1"/>
    </xf>
    <xf numFmtId="0" fontId="73" fillId="17" borderId="5" xfId="11" applyFont="1" applyFill="1" applyBorder="1" applyAlignment="1">
      <alignment horizontal="center" vertical="center"/>
    </xf>
    <xf numFmtId="0" fontId="73" fillId="18" borderId="5" xfId="11" applyFont="1" applyFill="1" applyBorder="1" applyAlignment="1">
      <alignment horizontal="center" vertical="center"/>
    </xf>
    <xf numFmtId="0" fontId="73" fillId="0" borderId="0" xfId="11" applyFont="1" applyBorder="1">
      <alignment vertical="center"/>
    </xf>
    <xf numFmtId="0" fontId="76" fillId="0" borderId="35" xfId="11" applyFont="1" applyFill="1" applyBorder="1" applyAlignment="1" applyProtection="1">
      <alignment horizontal="left" vertical="center" shrinkToFit="1"/>
      <protection locked="0"/>
    </xf>
    <xf numFmtId="0" fontId="73" fillId="0" borderId="6" xfId="11" applyFont="1" applyFill="1" applyBorder="1" applyAlignment="1" applyProtection="1">
      <alignment horizontal="left" vertical="center" shrinkToFit="1"/>
      <protection locked="0"/>
    </xf>
    <xf numFmtId="0" fontId="73" fillId="0" borderId="34" xfId="11" applyFont="1" applyFill="1" applyBorder="1" applyAlignment="1" applyProtection="1">
      <alignment horizontal="left" vertical="center" shrinkToFit="1"/>
      <protection locked="0"/>
    </xf>
    <xf numFmtId="0" fontId="73" fillId="0" borderId="8" xfId="11" applyFont="1" applyFill="1" applyBorder="1" applyAlignment="1" applyProtection="1">
      <alignment horizontal="left" vertical="center" shrinkToFit="1"/>
      <protection locked="0"/>
    </xf>
    <xf numFmtId="0" fontId="73" fillId="0" borderId="41" xfId="11" applyFont="1" applyFill="1" applyBorder="1" applyAlignment="1" applyProtection="1">
      <alignment horizontal="left" vertical="center" shrinkToFit="1"/>
      <protection locked="0"/>
    </xf>
    <xf numFmtId="0" fontId="79" fillId="19" borderId="90" xfId="11" applyFont="1" applyFill="1" applyBorder="1" applyAlignment="1">
      <alignment horizontal="center" vertical="center" textRotation="255" shrinkToFit="1"/>
    </xf>
    <xf numFmtId="0" fontId="79" fillId="19" borderId="96" xfId="11" applyFont="1" applyFill="1" applyBorder="1" applyAlignment="1">
      <alignment horizontal="center" vertical="center" shrinkToFit="1"/>
    </xf>
    <xf numFmtId="0" fontId="76" fillId="17" borderId="81" xfId="11" applyFont="1" applyFill="1" applyBorder="1" applyAlignment="1" applyProtection="1">
      <alignment horizontal="center" vertical="center" shrinkToFit="1"/>
      <protection locked="0"/>
    </xf>
    <xf numFmtId="0" fontId="79" fillId="19" borderId="89" xfId="11" applyFont="1" applyFill="1" applyBorder="1" applyAlignment="1">
      <alignment horizontal="center" vertical="center" shrinkToFit="1"/>
    </xf>
    <xf numFmtId="0" fontId="79" fillId="19" borderId="94" xfId="11" applyFont="1" applyFill="1" applyBorder="1" applyAlignment="1">
      <alignment horizontal="left" vertical="center" shrinkToFit="1"/>
    </xf>
    <xf numFmtId="0" fontId="73" fillId="0" borderId="36" xfId="11" applyFont="1" applyFill="1" applyBorder="1" applyAlignment="1" applyProtection="1">
      <alignment horizontal="left" vertical="center" shrinkToFit="1"/>
      <protection locked="0"/>
    </xf>
    <xf numFmtId="0" fontId="76" fillId="19" borderId="90" xfId="11" applyFont="1" applyFill="1" applyBorder="1" applyAlignment="1">
      <alignment horizontal="center" vertical="center" textRotation="255" shrinkToFit="1"/>
    </xf>
    <xf numFmtId="0" fontId="76" fillId="18" borderId="81" xfId="11" applyFont="1" applyFill="1" applyBorder="1" applyAlignment="1" applyProtection="1">
      <alignment horizontal="center" vertical="center" shrinkToFit="1"/>
      <protection locked="0"/>
    </xf>
    <xf numFmtId="0" fontId="76" fillId="0" borderId="36" xfId="11" applyFont="1" applyFill="1" applyBorder="1" applyAlignment="1" applyProtection="1">
      <alignment horizontal="left" vertical="center" shrinkToFit="1"/>
      <protection locked="0"/>
    </xf>
    <xf numFmtId="49" fontId="76" fillId="0" borderId="38" xfId="11" applyNumberFormat="1" applyFont="1" applyFill="1" applyBorder="1" applyAlignment="1" applyProtection="1">
      <alignment horizontal="left" vertical="center" shrinkToFit="1"/>
      <protection locked="0"/>
    </xf>
    <xf numFmtId="49" fontId="76" fillId="0" borderId="100" xfId="11" applyNumberFormat="1" applyFont="1" applyFill="1" applyBorder="1" applyAlignment="1" applyProtection="1">
      <alignment horizontal="left" vertical="center" shrinkToFit="1"/>
      <protection locked="0"/>
    </xf>
    <xf numFmtId="49" fontId="76" fillId="0" borderId="36" xfId="11" applyNumberFormat="1" applyFont="1" applyFill="1" applyBorder="1" applyAlignment="1" applyProtection="1">
      <alignment horizontal="left" vertical="center" shrinkToFit="1"/>
      <protection locked="0"/>
    </xf>
    <xf numFmtId="0" fontId="3" fillId="0" borderId="0" xfId="0" applyFont="1" applyFill="1" applyAlignment="1" applyProtection="1"/>
    <xf numFmtId="0" fontId="9" fillId="0" borderId="0" xfId="0" applyFont="1" applyFill="1" applyProtection="1">
      <alignment vertical="center"/>
    </xf>
    <xf numFmtId="0" fontId="3" fillId="0" borderId="7"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16" borderId="39" xfId="0" applyFont="1" applyFill="1" applyBorder="1" applyAlignment="1" applyProtection="1">
      <alignment horizontal="center" vertical="center"/>
    </xf>
    <xf numFmtId="0" fontId="3" fillId="0" borderId="101" xfId="0" applyFont="1" applyFill="1" applyBorder="1" applyProtection="1">
      <alignment vertical="center"/>
    </xf>
    <xf numFmtId="0" fontId="3" fillId="16" borderId="102" xfId="0" applyFont="1" applyFill="1" applyBorder="1" applyProtection="1">
      <alignment vertical="center"/>
    </xf>
    <xf numFmtId="0" fontId="8" fillId="0" borderId="101" xfId="0" applyFont="1" applyFill="1" applyBorder="1" applyAlignment="1" applyProtection="1"/>
    <xf numFmtId="0" fontId="3" fillId="0" borderId="101" xfId="0" applyFont="1" applyFill="1" applyBorder="1" applyAlignment="1" applyProtection="1"/>
    <xf numFmtId="0" fontId="3" fillId="0" borderId="101" xfId="0" applyFont="1" applyBorder="1" applyProtection="1">
      <alignment vertical="center"/>
    </xf>
    <xf numFmtId="0" fontId="3" fillId="0" borderId="12" xfId="0" applyFont="1" applyBorder="1" applyProtection="1">
      <alignment vertical="center"/>
    </xf>
    <xf numFmtId="0" fontId="3" fillId="0" borderId="11" xfId="0" applyFont="1" applyBorder="1" applyProtection="1">
      <alignment vertical="center"/>
    </xf>
    <xf numFmtId="0" fontId="3" fillId="0" borderId="11" xfId="0" applyFont="1" applyFill="1" applyBorder="1" applyProtection="1">
      <alignment vertical="center"/>
    </xf>
    <xf numFmtId="0" fontId="3" fillId="16" borderId="37" xfId="0" applyFont="1" applyFill="1" applyBorder="1" applyProtection="1">
      <alignment vertical="center"/>
    </xf>
    <xf numFmtId="0" fontId="63" fillId="0" borderId="0" xfId="11" applyFont="1" applyAlignment="1">
      <alignment horizontal="left" vertical="center"/>
    </xf>
    <xf numFmtId="0" fontId="64" fillId="0" borderId="0" xfId="11" applyFont="1" applyAlignment="1">
      <alignment horizontal="left" vertical="center"/>
    </xf>
    <xf numFmtId="0" fontId="73" fillId="0" borderId="0" xfId="11" applyFont="1" applyBorder="1" applyAlignment="1">
      <alignment horizontal="left" vertical="center"/>
    </xf>
    <xf numFmtId="184" fontId="73" fillId="0" borderId="0" xfId="11" applyNumberFormat="1" applyFont="1" applyBorder="1" applyAlignment="1" applyProtection="1">
      <alignment horizontal="left" vertical="center"/>
      <protection locked="0"/>
    </xf>
    <xf numFmtId="0" fontId="82" fillId="0" borderId="0" xfId="11" applyFont="1" applyAlignment="1">
      <alignment horizontal="left" vertical="center"/>
    </xf>
    <xf numFmtId="0" fontId="6" fillId="15" borderId="0" xfId="11" applyFont="1" applyFill="1">
      <alignment vertical="center"/>
    </xf>
    <xf numFmtId="0" fontId="63" fillId="15" borderId="0" xfId="11" applyFont="1" applyFill="1">
      <alignment vertical="center"/>
    </xf>
    <xf numFmtId="0" fontId="63" fillId="15" borderId="0" xfId="11" applyFont="1" applyFill="1" applyBorder="1" applyAlignment="1">
      <alignment horizontal="center" vertical="center"/>
    </xf>
    <xf numFmtId="0" fontId="63" fillId="13" borderId="0" xfId="11" applyFont="1" applyFill="1" applyAlignment="1">
      <alignment horizontal="left" vertical="center"/>
    </xf>
    <xf numFmtId="0" fontId="63" fillId="13" borderId="0" xfId="11" applyFont="1" applyFill="1">
      <alignment vertical="center"/>
    </xf>
    <xf numFmtId="0" fontId="63" fillId="13" borderId="0" xfId="11" applyFont="1" applyFill="1" applyAlignment="1">
      <alignment vertical="center" shrinkToFit="1"/>
    </xf>
    <xf numFmtId="0" fontId="6" fillId="13" borderId="0" xfId="11" applyFont="1" applyFill="1">
      <alignment vertical="center"/>
    </xf>
    <xf numFmtId="0" fontId="63" fillId="13" borderId="0" xfId="11" applyFont="1" applyFill="1" applyBorder="1" applyAlignment="1">
      <alignment horizontal="center" vertical="center"/>
    </xf>
    <xf numFmtId="0" fontId="52" fillId="15" borderId="0" xfId="11" applyFont="1" applyFill="1" applyAlignment="1">
      <alignment vertical="center"/>
    </xf>
    <xf numFmtId="0" fontId="64" fillId="15" borderId="0" xfId="11" applyFont="1" applyFill="1">
      <alignment vertical="center"/>
    </xf>
    <xf numFmtId="0" fontId="64" fillId="15" borderId="0" xfId="11" applyFont="1" applyFill="1" applyAlignment="1">
      <alignment horizontal="center" vertical="center"/>
    </xf>
    <xf numFmtId="0" fontId="1" fillId="15" borderId="0" xfId="11" applyFont="1" applyFill="1" applyBorder="1" applyAlignment="1" applyProtection="1">
      <alignment vertical="center"/>
      <protection locked="0"/>
    </xf>
    <xf numFmtId="0" fontId="64" fillId="15" borderId="7" xfId="11" applyFont="1" applyFill="1" applyBorder="1">
      <alignment vertical="center"/>
    </xf>
    <xf numFmtId="0" fontId="64" fillId="15" borderId="20" xfId="11" applyFont="1" applyFill="1" applyBorder="1" applyAlignment="1">
      <alignment vertical="center" wrapText="1"/>
    </xf>
    <xf numFmtId="0" fontId="64" fillId="15" borderId="20" xfId="11" applyFont="1" applyFill="1" applyBorder="1">
      <alignment vertical="center"/>
    </xf>
    <xf numFmtId="0" fontId="64" fillId="15" borderId="5" xfId="11" applyFont="1" applyFill="1" applyBorder="1" applyAlignment="1">
      <alignment horizontal="center" vertical="center"/>
    </xf>
    <xf numFmtId="0" fontId="64" fillId="15" borderId="5" xfId="11" applyFont="1" applyFill="1" applyBorder="1">
      <alignment vertical="center"/>
    </xf>
    <xf numFmtId="0" fontId="64" fillId="15" borderId="0" xfId="11" applyFont="1" applyFill="1" applyBorder="1" applyAlignment="1">
      <alignment horizontal="center" vertical="center" shrinkToFit="1"/>
    </xf>
    <xf numFmtId="0" fontId="66" fillId="15" borderId="27" xfId="11" applyFont="1" applyFill="1" applyBorder="1">
      <alignment vertical="center"/>
    </xf>
    <xf numFmtId="0" fontId="66" fillId="15" borderId="25" xfId="11" applyFont="1" applyFill="1" applyBorder="1">
      <alignment vertical="center"/>
    </xf>
    <xf numFmtId="0" fontId="64" fillId="15" borderId="26" xfId="11" applyFont="1" applyFill="1" applyBorder="1">
      <alignment vertical="center"/>
    </xf>
    <xf numFmtId="0" fontId="64" fillId="15" borderId="23" xfId="11" applyFont="1" applyFill="1" applyBorder="1">
      <alignment vertical="center"/>
    </xf>
    <xf numFmtId="0" fontId="64" fillId="15" borderId="42" xfId="11" applyFont="1" applyFill="1" applyBorder="1" applyAlignment="1">
      <alignment horizontal="center" vertical="center"/>
    </xf>
    <xf numFmtId="0" fontId="63" fillId="15" borderId="42" xfId="11" applyFont="1" applyFill="1" applyBorder="1">
      <alignment vertical="center"/>
    </xf>
    <xf numFmtId="0" fontId="64" fillId="15" borderId="86" xfId="11" applyFont="1" applyFill="1" applyBorder="1" applyAlignment="1">
      <alignment horizontal="center" vertical="center" shrinkToFit="1"/>
    </xf>
    <xf numFmtId="0" fontId="64" fillId="15" borderId="89" xfId="11" applyFont="1" applyFill="1" applyBorder="1" applyAlignment="1">
      <alignment horizontal="center" vertical="center" shrinkToFit="1"/>
    </xf>
    <xf numFmtId="0" fontId="64" fillId="15" borderId="0" xfId="11" applyFont="1" applyFill="1" applyBorder="1" applyAlignment="1">
      <alignment horizontal="left" vertical="center" shrinkToFit="1"/>
    </xf>
    <xf numFmtId="0" fontId="64" fillId="15" borderId="27" xfId="11" applyFont="1" applyFill="1" applyBorder="1" applyAlignment="1">
      <alignment horizontal="center" vertical="center"/>
    </xf>
    <xf numFmtId="0" fontId="64" fillId="15" borderId="25" xfId="11" applyFont="1" applyFill="1" applyBorder="1">
      <alignment vertical="center"/>
    </xf>
    <xf numFmtId="0" fontId="64" fillId="15" borderId="40" xfId="11" applyFont="1" applyFill="1" applyBorder="1" applyAlignment="1">
      <alignment horizontal="center" vertical="center"/>
    </xf>
    <xf numFmtId="0" fontId="63" fillId="15" borderId="40" xfId="11" applyFont="1" applyFill="1" applyBorder="1">
      <alignment vertical="center"/>
    </xf>
    <xf numFmtId="0" fontId="63" fillId="15" borderId="41" xfId="11" applyFont="1" applyFill="1" applyBorder="1" applyAlignment="1">
      <alignment horizontal="left" vertical="center" shrinkToFit="1"/>
    </xf>
    <xf numFmtId="0" fontId="63" fillId="15" borderId="36" xfId="11" applyFont="1" applyFill="1" applyBorder="1" applyAlignment="1">
      <alignment horizontal="left" vertical="center" shrinkToFit="1"/>
    </xf>
    <xf numFmtId="0" fontId="63" fillId="15" borderId="0" xfId="11" applyFont="1" applyFill="1" applyBorder="1" applyAlignment="1">
      <alignment horizontal="left" vertical="center" shrinkToFit="1"/>
    </xf>
    <xf numFmtId="0" fontId="63" fillId="15" borderId="0" xfId="11" applyFont="1" applyFill="1" applyAlignment="1">
      <alignment horizontal="center" vertical="center"/>
    </xf>
    <xf numFmtId="0" fontId="64" fillId="15" borderId="33" xfId="11" applyFont="1" applyFill="1" applyBorder="1" applyAlignment="1">
      <alignment horizontal="center" vertical="center"/>
    </xf>
    <xf numFmtId="0" fontId="64" fillId="15" borderId="24" xfId="11" applyFont="1" applyFill="1" applyBorder="1" applyAlignment="1">
      <alignment horizontal="center" vertical="center"/>
    </xf>
    <xf numFmtId="0" fontId="64" fillId="15" borderId="22" xfId="11" applyFont="1" applyFill="1" applyBorder="1">
      <alignment vertical="center"/>
    </xf>
    <xf numFmtId="0" fontId="64" fillId="15" borderId="27" xfId="11" applyFont="1" applyFill="1" applyBorder="1">
      <alignment vertical="center"/>
    </xf>
    <xf numFmtId="0" fontId="64" fillId="15" borderId="24" xfId="11" applyFont="1" applyFill="1" applyBorder="1">
      <alignment vertical="center"/>
    </xf>
    <xf numFmtId="0" fontId="63" fillId="15" borderId="19" xfId="11" applyFont="1" applyFill="1" applyBorder="1" applyAlignment="1">
      <alignment horizontal="left" vertical="center"/>
    </xf>
    <xf numFmtId="0" fontId="63" fillId="15" borderId="0" xfId="11" applyFont="1" applyFill="1" applyBorder="1" applyAlignment="1">
      <alignment horizontal="left" vertical="center"/>
    </xf>
    <xf numFmtId="0" fontId="63" fillId="15" borderId="98" xfId="11" applyFont="1" applyFill="1" applyBorder="1" applyAlignment="1">
      <alignment horizontal="center" vertical="center"/>
    </xf>
    <xf numFmtId="0" fontId="4" fillId="15" borderId="7" xfId="0" applyFont="1" applyFill="1" applyBorder="1" applyProtection="1">
      <alignment vertical="center"/>
    </xf>
    <xf numFmtId="0" fontId="4" fillId="15" borderId="5" xfId="0" applyFont="1" applyFill="1" applyBorder="1" applyAlignment="1" applyProtection="1">
      <alignment horizontal="left" vertical="center"/>
    </xf>
    <xf numFmtId="0" fontId="66" fillId="15" borderId="26" xfId="11" applyFont="1" applyFill="1" applyBorder="1">
      <alignment vertical="center"/>
    </xf>
    <xf numFmtId="0" fontId="66" fillId="15" borderId="23" xfId="11" applyFont="1" applyFill="1" applyBorder="1">
      <alignment vertical="center"/>
    </xf>
    <xf numFmtId="0" fontId="4" fillId="15" borderId="27" xfId="0" applyFont="1" applyFill="1" applyBorder="1" applyProtection="1">
      <alignment vertical="center"/>
    </xf>
    <xf numFmtId="0" fontId="4" fillId="15" borderId="40" xfId="0" applyFont="1" applyFill="1" applyBorder="1" applyAlignment="1" applyProtection="1">
      <alignment horizontal="left" vertical="center"/>
    </xf>
    <xf numFmtId="0" fontId="64" fillId="15" borderId="25" xfId="11" applyFont="1" applyFill="1" applyBorder="1" applyAlignment="1">
      <alignment horizontal="center" vertical="center"/>
    </xf>
    <xf numFmtId="0" fontId="63" fillId="15" borderId="33" xfId="11" applyFont="1" applyFill="1" applyBorder="1">
      <alignment vertical="center"/>
    </xf>
    <xf numFmtId="0" fontId="4" fillId="15" borderId="27" xfId="0" applyFont="1" applyFill="1" applyBorder="1" applyAlignment="1" applyProtection="1"/>
    <xf numFmtId="0" fontId="7" fillId="15" borderId="40" xfId="0" applyFont="1" applyFill="1" applyBorder="1" applyAlignment="1" applyProtection="1">
      <alignment horizontal="center"/>
    </xf>
    <xf numFmtId="0" fontId="7" fillId="15" borderId="27" xfId="0" applyFont="1" applyFill="1" applyBorder="1" applyProtection="1">
      <alignment vertical="center"/>
    </xf>
    <xf numFmtId="0" fontId="7" fillId="15" borderId="40" xfId="0" applyFont="1" applyFill="1" applyBorder="1" applyAlignment="1" applyProtection="1"/>
    <xf numFmtId="0" fontId="3" fillId="15" borderId="40" xfId="0" applyFont="1" applyFill="1" applyBorder="1" applyAlignment="1" applyProtection="1"/>
    <xf numFmtId="0" fontId="7" fillId="15" borderId="27" xfId="0" applyFont="1" applyFill="1" applyBorder="1" applyAlignment="1" applyProtection="1"/>
    <xf numFmtId="0" fontId="3" fillId="15" borderId="40" xfId="0" applyFont="1" applyFill="1" applyBorder="1" applyProtection="1">
      <alignment vertical="center"/>
    </xf>
    <xf numFmtId="0" fontId="66" fillId="15" borderId="24" xfId="11" applyFont="1" applyFill="1" applyBorder="1">
      <alignment vertical="center"/>
    </xf>
    <xf numFmtId="0" fontId="66" fillId="15" borderId="22" xfId="11" applyFont="1" applyFill="1" applyBorder="1">
      <alignment vertical="center"/>
    </xf>
    <xf numFmtId="0" fontId="4" fillId="15" borderId="24" xfId="0" applyFont="1" applyFill="1" applyBorder="1" applyAlignment="1" applyProtection="1"/>
    <xf numFmtId="0" fontId="4" fillId="15" borderId="33" xfId="0" applyFont="1" applyFill="1" applyBorder="1" applyAlignment="1" applyProtection="1">
      <alignment horizontal="center" vertical="center" shrinkToFit="1"/>
    </xf>
    <xf numFmtId="0" fontId="64" fillId="15" borderId="22" xfId="11" applyFont="1" applyFill="1" applyBorder="1" applyAlignment="1">
      <alignment horizontal="center" vertical="center"/>
    </xf>
    <xf numFmtId="0" fontId="63" fillId="15" borderId="0" xfId="11" applyFont="1" applyFill="1" applyBorder="1">
      <alignment vertical="center"/>
    </xf>
    <xf numFmtId="0" fontId="64" fillId="13" borderId="0" xfId="11" applyFont="1" applyFill="1">
      <alignment vertical="center"/>
    </xf>
    <xf numFmtId="0" fontId="64" fillId="13" borderId="0" xfId="11" applyFont="1" applyFill="1" applyAlignment="1">
      <alignment horizontal="center" vertical="center"/>
    </xf>
    <xf numFmtId="0" fontId="64" fillId="13" borderId="86" xfId="11" applyFont="1" applyFill="1" applyBorder="1" applyAlignment="1">
      <alignment horizontal="center" vertical="center" shrinkToFit="1"/>
    </xf>
    <xf numFmtId="0" fontId="64" fillId="13" borderId="89" xfId="11" applyFont="1" applyFill="1" applyBorder="1" applyAlignment="1">
      <alignment horizontal="center" vertical="center" shrinkToFit="1"/>
    </xf>
    <xf numFmtId="0" fontId="63" fillId="13" borderId="41" xfId="11" applyFont="1" applyFill="1" applyBorder="1" applyAlignment="1">
      <alignment horizontal="left" vertical="center" shrinkToFit="1"/>
    </xf>
    <xf numFmtId="0" fontId="63" fillId="13" borderId="36" xfId="11" applyFont="1" applyFill="1" applyBorder="1" applyAlignment="1">
      <alignment horizontal="left" vertical="center" shrinkToFit="1"/>
    </xf>
    <xf numFmtId="0" fontId="63" fillId="13" borderId="19" xfId="11" applyFont="1" applyFill="1" applyBorder="1" applyAlignment="1">
      <alignment horizontal="left" vertical="center"/>
    </xf>
    <xf numFmtId="0" fontId="63" fillId="13" borderId="0" xfId="11" applyFont="1" applyFill="1" applyBorder="1" applyAlignment="1">
      <alignment horizontal="left" vertical="center"/>
    </xf>
    <xf numFmtId="0" fontId="63" fillId="13" borderId="98" xfId="11" applyFont="1" applyFill="1" applyBorder="1" applyAlignment="1">
      <alignment horizontal="center" vertical="center"/>
    </xf>
    <xf numFmtId="180" fontId="9" fillId="16" borderId="79" xfId="0" applyNumberFormat="1" applyFont="1" applyFill="1" applyBorder="1" applyAlignment="1" applyProtection="1">
      <alignment horizontal="center" vertical="center" shrinkToFit="1"/>
      <protection locked="0"/>
    </xf>
    <xf numFmtId="0" fontId="76" fillId="0" borderId="0" xfId="11" applyFont="1" applyAlignment="1">
      <alignment vertical="center" shrinkToFit="1"/>
    </xf>
    <xf numFmtId="0" fontId="64" fillId="15" borderId="88" xfId="11" applyFont="1" applyFill="1" applyBorder="1" applyAlignment="1">
      <alignment horizontal="center" vertical="center" shrinkToFit="1"/>
    </xf>
    <xf numFmtId="0" fontId="63" fillId="15" borderId="34" xfId="11" applyFont="1" applyFill="1" applyBorder="1" applyAlignment="1">
      <alignment horizontal="left" vertical="center" shrinkToFit="1"/>
    </xf>
    <xf numFmtId="0" fontId="64" fillId="13" borderId="88" xfId="11" applyFont="1" applyFill="1" applyBorder="1" applyAlignment="1">
      <alignment horizontal="center" vertical="center" shrinkToFit="1"/>
    </xf>
    <xf numFmtId="0" fontId="63" fillId="13" borderId="34" xfId="11" applyFont="1" applyFill="1" applyBorder="1" applyAlignment="1">
      <alignment horizontal="left" vertical="center" shrinkToFit="1"/>
    </xf>
    <xf numFmtId="0" fontId="75" fillId="0" borderId="0" xfId="11" applyFont="1" applyFill="1" applyAlignment="1">
      <alignment horizontal="center"/>
    </xf>
    <xf numFmtId="0" fontId="73" fillId="19" borderId="5" xfId="11" applyFont="1" applyFill="1" applyBorder="1" applyAlignment="1">
      <alignment horizontal="center" vertical="center" shrinkToFit="1"/>
    </xf>
    <xf numFmtId="0" fontId="4" fillId="15" borderId="40" xfId="0" applyFont="1" applyFill="1" applyBorder="1" applyAlignment="1" applyProtection="1">
      <alignment horizontal="center" vertical="center" shrinkToFit="1"/>
    </xf>
    <xf numFmtId="0" fontId="75" fillId="0" borderId="0" xfId="11" applyFont="1" applyAlignment="1"/>
    <xf numFmtId="0" fontId="0" fillId="0" borderId="0" xfId="0" applyAlignment="1" applyProtection="1">
      <alignment horizontal="left" vertical="center"/>
      <protection hidden="1"/>
    </xf>
    <xf numFmtId="0" fontId="0" fillId="8" borderId="7" xfId="0" applyFill="1" applyBorder="1" applyAlignment="1" applyProtection="1">
      <alignment horizontal="left" vertical="center"/>
      <protection hidden="1"/>
    </xf>
    <xf numFmtId="0" fontId="0" fillId="8" borderId="50" xfId="0" applyFill="1" applyBorder="1" applyAlignment="1" applyProtection="1">
      <alignment horizontal="left" vertical="center"/>
      <protection hidden="1"/>
    </xf>
    <xf numFmtId="0" fontId="30" fillId="3" borderId="13" xfId="0" applyFont="1" applyFill="1" applyBorder="1" applyProtection="1">
      <alignment vertical="center"/>
    </xf>
    <xf numFmtId="0" fontId="30" fillId="10" borderId="103" xfId="0" applyFont="1" applyFill="1" applyBorder="1" applyProtection="1">
      <alignment vertical="center"/>
    </xf>
    <xf numFmtId="0" fontId="30" fillId="3" borderId="103" xfId="0" applyFont="1" applyFill="1" applyBorder="1" applyProtection="1">
      <alignment vertical="center"/>
    </xf>
    <xf numFmtId="0" fontId="30" fillId="3" borderId="10" xfId="0" applyFont="1" applyFill="1" applyBorder="1" applyProtection="1">
      <alignment vertical="center"/>
    </xf>
    <xf numFmtId="0" fontId="12" fillId="13" borderId="42" xfId="0" applyFont="1" applyFill="1" applyBorder="1" applyAlignment="1" applyProtection="1">
      <alignment horizontal="center" vertical="center" shrinkToFit="1"/>
    </xf>
    <xf numFmtId="0" fontId="12" fillId="3" borderId="42" xfId="0" applyFont="1" applyFill="1" applyBorder="1" applyAlignment="1" applyProtection="1">
      <alignment horizontal="center" vertical="center" shrinkToFit="1"/>
    </xf>
    <xf numFmtId="0" fontId="55" fillId="0" borderId="104" xfId="0" applyFont="1" applyFill="1" applyBorder="1" applyProtection="1">
      <alignment vertical="center"/>
      <protection locked="0"/>
    </xf>
    <xf numFmtId="0" fontId="55" fillId="0" borderId="105" xfId="0" applyFont="1" applyFill="1" applyBorder="1" applyProtection="1">
      <alignment vertical="center"/>
      <protection locked="0"/>
    </xf>
    <xf numFmtId="0" fontId="55" fillId="0" borderId="106" xfId="0" applyFont="1" applyFill="1" applyBorder="1" applyProtection="1">
      <alignment vertical="center"/>
      <protection locked="0"/>
    </xf>
    <xf numFmtId="0" fontId="55" fillId="0" borderId="105" xfId="0" applyNumberFormat="1" applyFont="1" applyFill="1" applyBorder="1" applyProtection="1">
      <alignment vertical="center"/>
      <protection locked="0"/>
    </xf>
    <xf numFmtId="177" fontId="55" fillId="0" borderId="106" xfId="0" applyNumberFormat="1" applyFont="1" applyFill="1" applyBorder="1" applyProtection="1">
      <alignment vertical="center"/>
      <protection locked="0"/>
    </xf>
    <xf numFmtId="0" fontId="56" fillId="0" borderId="105" xfId="0" applyFont="1" applyFill="1" applyBorder="1" applyProtection="1">
      <alignment vertical="center"/>
      <protection locked="0"/>
    </xf>
    <xf numFmtId="0" fontId="55" fillId="0" borderId="105" xfId="0" applyNumberFormat="1" applyFont="1" applyFill="1" applyBorder="1" applyAlignment="1" applyProtection="1">
      <alignment vertical="center" shrinkToFit="1"/>
      <protection locked="0"/>
    </xf>
    <xf numFmtId="0" fontId="58" fillId="0" borderId="108" xfId="0" applyFont="1" applyFill="1" applyBorder="1" applyAlignment="1" applyProtection="1">
      <alignment vertical="center" shrinkToFit="1"/>
      <protection locked="0"/>
    </xf>
    <xf numFmtId="0" fontId="58" fillId="0" borderId="108" xfId="0" applyFont="1" applyFill="1" applyBorder="1" applyAlignment="1" applyProtection="1">
      <alignment horizontal="left" vertical="center"/>
      <protection locked="0"/>
    </xf>
    <xf numFmtId="0" fontId="58" fillId="0" borderId="108" xfId="0" applyFont="1" applyFill="1" applyBorder="1" applyAlignment="1" applyProtection="1">
      <alignment horizontal="center" vertical="center" shrinkToFit="1"/>
      <protection locked="0"/>
    </xf>
    <xf numFmtId="38" fontId="58" fillId="0" borderId="108" xfId="0" applyNumberFormat="1" applyFont="1" applyFill="1" applyBorder="1" applyAlignment="1" applyProtection="1">
      <alignment horizontal="center" vertical="center" shrinkToFit="1"/>
      <protection locked="0"/>
    </xf>
    <xf numFmtId="38" fontId="58" fillId="0" borderId="108" xfId="0" applyNumberFormat="1" applyFont="1" applyBorder="1" applyAlignment="1" applyProtection="1">
      <alignment horizontal="center" vertical="center" shrinkToFit="1"/>
      <protection locked="0"/>
    </xf>
    <xf numFmtId="0" fontId="58" fillId="0" borderId="108" xfId="0" applyFont="1" applyBorder="1" applyAlignment="1" applyProtection="1">
      <alignment horizontal="center" vertical="center" shrinkToFit="1"/>
      <protection locked="0"/>
    </xf>
    <xf numFmtId="3" fontId="58" fillId="0" borderId="108" xfId="0" applyNumberFormat="1" applyFont="1" applyBorder="1" applyAlignment="1" applyProtection="1">
      <alignment horizontal="center" vertical="center" shrinkToFit="1"/>
      <protection locked="0"/>
    </xf>
    <xf numFmtId="0" fontId="12" fillId="0" borderId="107" xfId="0" applyFont="1" applyFill="1" applyBorder="1" applyAlignment="1" applyProtection="1">
      <alignment vertical="center" shrinkToFit="1"/>
      <protection locked="0"/>
    </xf>
    <xf numFmtId="0" fontId="58" fillId="0" borderId="108" xfId="0" applyNumberFormat="1" applyFont="1" applyFill="1" applyBorder="1" applyAlignment="1" applyProtection="1">
      <alignment horizontal="left" vertical="center"/>
      <protection locked="0"/>
    </xf>
    <xf numFmtId="2" fontId="59" fillId="0" borderId="108" xfId="0" applyNumberFormat="1" applyFont="1" applyFill="1" applyBorder="1" applyAlignment="1" applyProtection="1">
      <alignment horizontal="left" vertical="center"/>
      <protection locked="0"/>
    </xf>
    <xf numFmtId="0" fontId="59" fillId="0" borderId="108" xfId="0" applyNumberFormat="1" applyFont="1" applyFill="1" applyBorder="1" applyAlignment="1" applyProtection="1">
      <alignment horizontal="left" vertical="center"/>
      <protection locked="0"/>
    </xf>
    <xf numFmtId="183" fontId="58" fillId="0" borderId="108" xfId="0" applyNumberFormat="1" applyFont="1" applyFill="1" applyBorder="1" applyAlignment="1" applyProtection="1">
      <alignment vertical="center" shrinkToFit="1"/>
      <protection locked="0"/>
    </xf>
    <xf numFmtId="183" fontId="58" fillId="0" borderId="108" xfId="0" applyNumberFormat="1" applyFont="1" applyFill="1" applyBorder="1" applyAlignment="1" applyProtection="1">
      <alignment vertical="center"/>
      <protection locked="0"/>
    </xf>
    <xf numFmtId="183" fontId="58" fillId="0" borderId="109" xfId="0" applyNumberFormat="1" applyFont="1" applyFill="1" applyBorder="1" applyAlignment="1" applyProtection="1">
      <alignment vertical="center" shrinkToFit="1"/>
      <protection locked="0"/>
    </xf>
    <xf numFmtId="0" fontId="55" fillId="0" borderId="110" xfId="0" applyFont="1" applyFill="1" applyBorder="1" applyProtection="1">
      <alignment vertical="center"/>
      <protection locked="0"/>
    </xf>
    <xf numFmtId="183" fontId="58" fillId="0" borderId="111" xfId="0" applyNumberFormat="1" applyFont="1" applyFill="1" applyBorder="1" applyAlignment="1" applyProtection="1">
      <alignment vertical="center" shrinkToFit="1"/>
      <protection locked="0"/>
    </xf>
    <xf numFmtId="0" fontId="12" fillId="0" borderId="112" xfId="0" applyFont="1" applyFill="1" applyBorder="1" applyAlignment="1" applyProtection="1">
      <alignment vertical="center" shrinkToFit="1"/>
      <protection locked="0"/>
    </xf>
    <xf numFmtId="0" fontId="55" fillId="0" borderId="113" xfId="0" applyFont="1" applyFill="1" applyBorder="1" applyProtection="1">
      <alignment vertical="center"/>
      <protection locked="0"/>
    </xf>
    <xf numFmtId="0" fontId="55" fillId="0" borderId="114" xfId="0" applyFont="1" applyFill="1" applyBorder="1" applyProtection="1">
      <alignment vertical="center"/>
      <protection locked="0"/>
    </xf>
    <xf numFmtId="0" fontId="55" fillId="0" borderId="115" xfId="0" applyFont="1" applyFill="1" applyBorder="1" applyProtection="1">
      <alignment vertical="center"/>
      <protection locked="0"/>
    </xf>
    <xf numFmtId="0" fontId="55" fillId="0" borderId="114" xfId="0" applyNumberFormat="1" applyFont="1" applyFill="1" applyBorder="1" applyProtection="1">
      <alignment vertical="center"/>
      <protection locked="0"/>
    </xf>
    <xf numFmtId="177" fontId="55" fillId="0" borderId="115" xfId="0" applyNumberFormat="1" applyFont="1" applyFill="1" applyBorder="1" applyProtection="1">
      <alignment vertical="center"/>
      <protection locked="0"/>
    </xf>
    <xf numFmtId="0" fontId="56" fillId="0" borderId="114" xfId="0" applyFont="1" applyFill="1" applyBorder="1" applyProtection="1">
      <alignment vertical="center"/>
      <protection locked="0"/>
    </xf>
    <xf numFmtId="0" fontId="55" fillId="0" borderId="114" xfId="0" applyNumberFormat="1" applyFont="1" applyFill="1" applyBorder="1" applyAlignment="1" applyProtection="1">
      <alignment vertical="center" shrinkToFit="1"/>
      <protection locked="0"/>
    </xf>
    <xf numFmtId="0" fontId="12" fillId="0" borderId="117" xfId="0" applyFont="1" applyFill="1" applyBorder="1" applyAlignment="1" applyProtection="1">
      <alignment vertical="center" shrinkToFit="1"/>
      <protection locked="0"/>
    </xf>
    <xf numFmtId="0" fontId="12" fillId="0" borderId="116" xfId="0" applyFont="1" applyFill="1" applyBorder="1" applyAlignment="1" applyProtection="1">
      <alignment vertical="center" shrinkToFit="1"/>
      <protection locked="0"/>
    </xf>
    <xf numFmtId="0" fontId="12" fillId="0" borderId="118" xfId="0" applyFont="1" applyFill="1" applyBorder="1" applyAlignment="1" applyProtection="1">
      <alignment vertical="center" shrinkToFit="1"/>
      <protection locked="0"/>
    </xf>
    <xf numFmtId="0" fontId="12" fillId="0" borderId="119" xfId="0" applyFont="1" applyFill="1" applyBorder="1" applyAlignment="1" applyProtection="1">
      <alignment vertical="center" shrinkToFit="1"/>
      <protection locked="0"/>
    </xf>
    <xf numFmtId="0" fontId="6" fillId="15" borderId="25" xfId="11" applyFont="1" applyFill="1" applyBorder="1">
      <alignment vertical="center"/>
    </xf>
    <xf numFmtId="0" fontId="12" fillId="0" borderId="0" xfId="11" applyFont="1" applyFill="1">
      <alignment vertical="center"/>
    </xf>
    <xf numFmtId="0" fontId="6" fillId="0" borderId="0" xfId="11" applyFont="1" applyFill="1">
      <alignment vertical="center"/>
    </xf>
    <xf numFmtId="0" fontId="63" fillId="0" borderId="0" xfId="11" applyFont="1" applyFill="1" applyBorder="1" applyAlignment="1">
      <alignment horizontal="center" vertical="center"/>
    </xf>
    <xf numFmtId="0" fontId="70" fillId="0" borderId="0" xfId="11" applyFont="1" applyFill="1" applyBorder="1" applyAlignment="1">
      <alignment horizontal="center" vertical="center"/>
    </xf>
    <xf numFmtId="0" fontId="63" fillId="0" borderId="5" xfId="11" applyFont="1" applyFill="1" applyBorder="1" applyAlignment="1" applyProtection="1">
      <alignment horizontal="left" vertical="center"/>
      <protection locked="0"/>
    </xf>
    <xf numFmtId="0" fontId="83" fillId="19" borderId="42" xfId="11" applyFont="1" applyFill="1" applyBorder="1" applyAlignment="1">
      <alignment horizontal="center" shrinkToFit="1"/>
    </xf>
    <xf numFmtId="0" fontId="83" fillId="19" borderId="120" xfId="11" applyFont="1" applyFill="1" applyBorder="1" applyAlignment="1">
      <alignment horizontal="center" vertical="top" shrinkToFit="1"/>
    </xf>
    <xf numFmtId="0" fontId="16" fillId="3" borderId="30"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3" borderId="32" xfId="0" applyFont="1" applyFill="1" applyBorder="1" applyAlignment="1" applyProtection="1">
      <alignment horizontal="center" vertical="center"/>
      <protection locked="0"/>
    </xf>
    <xf numFmtId="0" fontId="6" fillId="0" borderId="33" xfId="11" applyFont="1" applyFill="1" applyBorder="1" applyAlignment="1" applyProtection="1">
      <alignment horizontal="left" vertical="center"/>
      <protection locked="0"/>
    </xf>
    <xf numFmtId="0" fontId="6" fillId="0" borderId="5" xfId="11" applyFont="1" applyFill="1" applyBorder="1" applyAlignment="1" applyProtection="1">
      <alignment horizontal="left" vertical="center"/>
      <protection locked="0"/>
    </xf>
    <xf numFmtId="0" fontId="73" fillId="0" borderId="19" xfId="11" applyFont="1" applyFill="1" applyBorder="1" applyAlignment="1" applyProtection="1">
      <alignment horizontal="left" vertical="center"/>
    </xf>
    <xf numFmtId="0" fontId="73" fillId="0" borderId="19" xfId="11" applyFont="1" applyFill="1" applyBorder="1" applyAlignment="1" applyProtection="1">
      <alignment horizontal="left" vertical="center" shrinkToFit="1"/>
    </xf>
    <xf numFmtId="49" fontId="73" fillId="0" borderId="19" xfId="11" applyNumberFormat="1" applyFont="1" applyFill="1" applyBorder="1" applyAlignment="1" applyProtection="1">
      <alignment horizontal="left" vertical="center"/>
    </xf>
    <xf numFmtId="176" fontId="73" fillId="0" borderId="19" xfId="11" applyNumberFormat="1" applyFont="1" applyFill="1" applyBorder="1" applyAlignment="1" applyProtection="1">
      <alignment horizontal="left" vertical="center"/>
    </xf>
    <xf numFmtId="49" fontId="76" fillId="0" borderId="19" xfId="11" applyNumberFormat="1" applyFont="1" applyFill="1" applyBorder="1" applyAlignment="1" applyProtection="1">
      <alignment horizontal="left" vertical="center"/>
    </xf>
    <xf numFmtId="0" fontId="73" fillId="0" borderId="19" xfId="11" applyFont="1" applyFill="1" applyBorder="1" applyAlignment="1" applyProtection="1">
      <alignment horizontal="center" vertical="center"/>
    </xf>
    <xf numFmtId="0" fontId="63" fillId="0" borderId="0" xfId="11" applyFont="1" applyFill="1" applyBorder="1" applyAlignment="1" applyProtection="1">
      <alignment horizontal="center" vertical="center"/>
    </xf>
    <xf numFmtId="0" fontId="73" fillId="0" borderId="98" xfId="11" applyFont="1" applyFill="1" applyBorder="1" applyAlignment="1" applyProtection="1">
      <alignment horizontal="left" vertical="center"/>
    </xf>
    <xf numFmtId="0" fontId="73" fillId="0" borderId="98" xfId="11" applyFont="1" applyFill="1" applyBorder="1" applyAlignment="1" applyProtection="1">
      <alignment horizontal="center" vertical="center"/>
    </xf>
    <xf numFmtId="0" fontId="73" fillId="0" borderId="98" xfId="11" applyFont="1" applyFill="1" applyBorder="1" applyAlignment="1" applyProtection="1">
      <alignment horizontal="center" vertical="center" shrinkToFit="1"/>
    </xf>
    <xf numFmtId="49" fontId="73" fillId="0" borderId="98" xfId="11" applyNumberFormat="1" applyFont="1" applyFill="1" applyBorder="1" applyAlignment="1" applyProtection="1">
      <alignment horizontal="center" vertical="center"/>
    </xf>
    <xf numFmtId="0" fontId="73" fillId="0" borderId="98" xfId="11" applyNumberFormat="1" applyFont="1" applyFill="1" applyBorder="1" applyAlignment="1" applyProtection="1">
      <alignment horizontal="center" vertical="center"/>
    </xf>
    <xf numFmtId="49" fontId="76" fillId="0" borderId="98" xfId="11" applyNumberFormat="1" applyFont="1" applyFill="1" applyBorder="1" applyAlignment="1" applyProtection="1">
      <alignment horizontal="center" vertical="center"/>
    </xf>
    <xf numFmtId="0" fontId="73" fillId="0" borderId="19" xfId="11" applyFont="1" applyFill="1" applyBorder="1" applyAlignment="1" applyProtection="1">
      <alignment vertical="center" shrinkToFit="1"/>
    </xf>
    <xf numFmtId="49" fontId="73" fillId="0" borderId="19" xfId="11" applyNumberFormat="1" applyFont="1" applyFill="1" applyBorder="1" applyAlignment="1" applyProtection="1">
      <alignment horizontal="left" vertical="center" shrinkToFit="1"/>
    </xf>
    <xf numFmtId="176" fontId="73" fillId="0" borderId="19" xfId="11" applyNumberFormat="1" applyFont="1" applyFill="1" applyBorder="1" applyAlignment="1" applyProtection="1">
      <alignment horizontal="left" vertical="center" shrinkToFit="1"/>
    </xf>
    <xf numFmtId="49" fontId="76" fillId="0" borderId="19" xfId="11" applyNumberFormat="1" applyFont="1" applyFill="1" applyBorder="1" applyAlignment="1" applyProtection="1">
      <alignment horizontal="left" vertical="center" shrinkToFit="1"/>
    </xf>
    <xf numFmtId="0" fontId="73" fillId="0" borderId="19" xfId="11" applyFont="1" applyFill="1" applyBorder="1" applyAlignment="1" applyProtection="1">
      <alignment horizontal="center" vertical="center" shrinkToFit="1"/>
    </xf>
    <xf numFmtId="0" fontId="73" fillId="0" borderId="98" xfId="11" applyFont="1" applyFill="1" applyBorder="1" applyAlignment="1" applyProtection="1">
      <alignment horizontal="left" vertical="center" shrinkToFit="1"/>
    </xf>
    <xf numFmtId="49" fontId="73" fillId="0" borderId="98" xfId="11" applyNumberFormat="1" applyFont="1" applyFill="1" applyBorder="1" applyAlignment="1" applyProtection="1">
      <alignment horizontal="center" vertical="center" shrinkToFit="1"/>
    </xf>
    <xf numFmtId="0" fontId="73" fillId="0" borderId="98" xfId="11" applyNumberFormat="1" applyFont="1" applyFill="1" applyBorder="1" applyAlignment="1" applyProtection="1">
      <alignment horizontal="center" vertical="center" shrinkToFit="1"/>
    </xf>
    <xf numFmtId="49" fontId="76" fillId="0" borderId="98" xfId="11" applyNumberFormat="1" applyFont="1" applyFill="1" applyBorder="1" applyAlignment="1" applyProtection="1">
      <alignment horizontal="center" vertical="center" shrinkToFit="1"/>
    </xf>
    <xf numFmtId="0" fontId="63" fillId="0" borderId="0" xfId="11" applyFont="1" applyFill="1" applyProtection="1">
      <alignment vertical="center"/>
    </xf>
    <xf numFmtId="0" fontId="70" fillId="0" borderId="0" xfId="11" applyFont="1" applyFill="1" applyBorder="1" applyAlignment="1" applyProtection="1">
      <alignment horizontal="center" vertical="center"/>
    </xf>
    <xf numFmtId="0" fontId="73" fillId="0" borderId="5" xfId="11" applyFont="1" applyBorder="1" applyAlignment="1" applyProtection="1">
      <alignment vertical="center" shrinkToFit="1"/>
      <protection locked="0"/>
    </xf>
    <xf numFmtId="0" fontId="3" fillId="14" borderId="101" xfId="0" applyFont="1" applyFill="1" applyBorder="1" applyProtection="1">
      <alignment vertical="center"/>
    </xf>
    <xf numFmtId="0" fontId="3" fillId="14" borderId="9" xfId="0" applyFont="1" applyFill="1" applyBorder="1" applyProtection="1">
      <alignment vertical="center"/>
    </xf>
    <xf numFmtId="0" fontId="12" fillId="15" borderId="0" xfId="11" applyFont="1" applyFill="1" applyProtection="1">
      <alignment vertical="center"/>
    </xf>
    <xf numFmtId="0" fontId="6" fillId="15" borderId="0" xfId="11" applyFont="1" applyFill="1" applyProtection="1">
      <alignment vertical="center"/>
    </xf>
    <xf numFmtId="0" fontId="63" fillId="15" borderId="0" xfId="11" applyFont="1" applyFill="1" applyBorder="1" applyAlignment="1" applyProtection="1">
      <alignment horizontal="center" vertical="center"/>
    </xf>
    <xf numFmtId="0" fontId="63" fillId="15" borderId="0" xfId="11" applyFont="1" applyFill="1" applyProtection="1">
      <alignment vertical="center"/>
    </xf>
    <xf numFmtId="0" fontId="70" fillId="15" borderId="0" xfId="11" applyFont="1" applyFill="1" applyBorder="1" applyAlignment="1" applyProtection="1">
      <alignment horizontal="center" vertical="center"/>
    </xf>
    <xf numFmtId="0" fontId="63" fillId="13" borderId="0" xfId="11" applyFont="1" applyFill="1" applyProtection="1">
      <alignment vertical="center"/>
    </xf>
    <xf numFmtId="0" fontId="6" fillId="13" borderId="0" xfId="11" applyFont="1" applyFill="1" applyProtection="1">
      <alignment vertical="center"/>
    </xf>
    <xf numFmtId="0" fontId="63" fillId="13" borderId="0" xfId="11" applyFont="1" applyFill="1" applyBorder="1" applyAlignment="1" applyProtection="1">
      <alignment horizontal="center" vertical="center"/>
    </xf>
    <xf numFmtId="0" fontId="70" fillId="13" borderId="0" xfId="11" applyFont="1" applyFill="1" applyBorder="1" applyAlignment="1" applyProtection="1">
      <alignment horizontal="center" vertical="center"/>
    </xf>
    <xf numFmtId="0" fontId="63" fillId="0" borderId="0" xfId="11" applyFont="1" applyProtection="1">
      <alignment vertical="center"/>
    </xf>
    <xf numFmtId="0" fontId="37" fillId="0" borderId="0" xfId="0" applyFont="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7"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50" xfId="0" applyBorder="1" applyAlignment="1" applyProtection="1">
      <alignment horizontal="left" vertical="center" wrapText="1"/>
      <protection hidden="1"/>
    </xf>
    <xf numFmtId="0" fontId="0" fillId="7" borderId="43" xfId="0" applyFill="1" applyBorder="1" applyAlignment="1" applyProtection="1">
      <alignment horizontal="left" vertical="center" wrapText="1"/>
      <protection hidden="1"/>
    </xf>
    <xf numFmtId="0" fontId="0" fillId="7" borderId="44" xfId="0" applyFill="1" applyBorder="1" applyAlignment="1" applyProtection="1">
      <alignment horizontal="left" vertical="center" wrapText="1"/>
      <protection hidden="1"/>
    </xf>
    <xf numFmtId="0" fontId="0" fillId="7" borderId="45" xfId="0" applyFill="1" applyBorder="1" applyAlignment="1" applyProtection="1">
      <alignment horizontal="left" vertical="center" wrapText="1"/>
      <protection hidden="1"/>
    </xf>
    <xf numFmtId="0" fontId="0" fillId="7" borderId="46" xfId="0" applyFill="1" applyBorder="1" applyAlignment="1" applyProtection="1">
      <alignment horizontal="center" vertical="center"/>
      <protection hidden="1"/>
    </xf>
    <xf numFmtId="0" fontId="0" fillId="7" borderId="47" xfId="0" applyFill="1" applyBorder="1" applyAlignment="1" applyProtection="1">
      <alignment horizontal="center" vertical="center"/>
      <protection hidden="1"/>
    </xf>
    <xf numFmtId="0" fontId="0" fillId="7" borderId="48" xfId="0" applyFill="1" applyBorder="1" applyAlignment="1" applyProtection="1">
      <alignment horizontal="center" vertical="center"/>
      <protection hidden="1"/>
    </xf>
    <xf numFmtId="0" fontId="0" fillId="8" borderId="7" xfId="0" applyFill="1" applyBorder="1" applyAlignment="1" applyProtection="1">
      <alignment horizontal="left" vertical="center" wrapText="1"/>
      <protection hidden="1"/>
    </xf>
    <xf numFmtId="0" fontId="0" fillId="8" borderId="2" xfId="0" applyFill="1" applyBorder="1" applyAlignment="1" applyProtection="1">
      <alignment horizontal="left" vertical="center" wrapText="1"/>
      <protection hidden="1"/>
    </xf>
    <xf numFmtId="0" fontId="0" fillId="8" borderId="50" xfId="0" applyFill="1" applyBorder="1" applyAlignment="1" applyProtection="1">
      <alignment horizontal="left" vertical="center" wrapText="1"/>
      <protection hidden="1"/>
    </xf>
    <xf numFmtId="0" fontId="0" fillId="0" borderId="7"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71" xfId="0" applyBorder="1" applyAlignment="1" applyProtection="1">
      <alignment horizontal="left" vertical="top" wrapText="1"/>
      <protection hidden="1"/>
    </xf>
    <xf numFmtId="0" fontId="0" fillId="0" borderId="70" xfId="0" applyBorder="1" applyAlignment="1" applyProtection="1">
      <alignment horizontal="left" vertical="center" wrapText="1"/>
      <protection hidden="1"/>
    </xf>
    <xf numFmtId="0" fontId="0" fillId="8" borderId="7" xfId="0" applyFill="1" applyBorder="1" applyAlignment="1" applyProtection="1">
      <alignment horizontal="center" vertical="center"/>
      <protection hidden="1"/>
    </xf>
    <xf numFmtId="0" fontId="0" fillId="8" borderId="2" xfId="0" applyFill="1" applyBorder="1" applyAlignment="1" applyProtection="1">
      <alignment horizontal="center" vertical="center"/>
      <protection hidden="1"/>
    </xf>
    <xf numFmtId="0" fontId="0" fillId="8" borderId="50" xfId="0" applyFill="1"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0" fillId="0" borderId="56" xfId="0" applyBorder="1" applyAlignment="1" applyProtection="1">
      <alignment horizontal="center" vertical="center"/>
      <protection hidden="1"/>
    </xf>
    <xf numFmtId="0" fontId="0" fillId="0" borderId="70" xfId="0" applyBorder="1" applyAlignment="1" applyProtection="1">
      <alignment horizontal="left" vertical="top" wrapText="1"/>
      <protection hidden="1"/>
    </xf>
    <xf numFmtId="0" fontId="0" fillId="0" borderId="5"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73" fillId="19" borderId="5" xfId="11" applyFont="1" applyFill="1" applyBorder="1" applyAlignment="1">
      <alignment horizontal="center" vertical="center"/>
    </xf>
    <xf numFmtId="0" fontId="73" fillId="0" borderId="5" xfId="11" applyFont="1" applyBorder="1" applyAlignment="1" applyProtection="1">
      <alignment vertical="center" shrinkToFit="1"/>
      <protection locked="0"/>
    </xf>
    <xf numFmtId="0" fontId="75" fillId="0" borderId="0" xfId="11" applyFont="1" applyAlignment="1">
      <alignment horizontal="center"/>
    </xf>
    <xf numFmtId="0" fontId="75" fillId="0" borderId="0" xfId="11" applyFont="1" applyAlignment="1">
      <alignment horizontal="right"/>
    </xf>
    <xf numFmtId="0" fontId="3" fillId="16" borderId="5" xfId="11" applyFont="1" applyFill="1" applyBorder="1" applyAlignment="1" applyProtection="1">
      <alignment horizontal="center" vertical="center" shrinkToFit="1"/>
      <protection locked="0"/>
    </xf>
    <xf numFmtId="0" fontId="3" fillId="16" borderId="7" xfId="11" applyFont="1" applyFill="1" applyBorder="1" applyAlignment="1" applyProtection="1">
      <alignment horizontal="center" vertical="center" shrinkToFit="1"/>
      <protection locked="0"/>
    </xf>
    <xf numFmtId="0" fontId="3" fillId="16" borderId="2" xfId="11" applyFont="1" applyFill="1" applyBorder="1" applyAlignment="1" applyProtection="1">
      <alignment horizontal="center" vertical="center" shrinkToFit="1"/>
      <protection locked="0"/>
    </xf>
    <xf numFmtId="0" fontId="3" fillId="16" borderId="20" xfId="11" applyFont="1" applyFill="1" applyBorder="1" applyAlignment="1" applyProtection="1">
      <alignment horizontal="center" vertical="center" shrinkToFit="1"/>
      <protection locked="0"/>
    </xf>
    <xf numFmtId="0" fontId="7" fillId="19" borderId="15" xfId="0" applyFont="1" applyFill="1" applyBorder="1" applyAlignment="1" applyProtection="1">
      <alignment horizontal="center" shrinkToFit="1"/>
    </xf>
    <xf numFmtId="0" fontId="3" fillId="16" borderId="11" xfId="0" applyFont="1" applyFill="1" applyBorder="1" applyAlignment="1" applyProtection="1">
      <alignment horizontal="center" vertical="center" shrinkToFit="1"/>
      <protection locked="0"/>
    </xf>
    <xf numFmtId="0" fontId="7" fillId="19" borderId="39" xfId="0" applyFont="1" applyFill="1" applyBorder="1" applyAlignment="1" applyProtection="1">
      <alignment horizontal="center" shrinkToFit="1"/>
    </xf>
    <xf numFmtId="0" fontId="3" fillId="16" borderId="37" xfId="0" applyFont="1" applyFill="1" applyBorder="1" applyAlignment="1" applyProtection="1">
      <alignment horizontal="center" vertical="center" shrinkToFit="1"/>
      <protection locked="0"/>
    </xf>
    <xf numFmtId="180" fontId="22" fillId="16" borderId="10" xfId="0" applyNumberFormat="1" applyFont="1" applyFill="1" applyBorder="1" applyAlignment="1" applyProtection="1">
      <alignment horizontal="center" vertical="center" shrinkToFit="1"/>
      <protection locked="0"/>
    </xf>
    <xf numFmtId="180" fontId="22" fillId="16" borderId="79" xfId="0" applyNumberFormat="1" applyFont="1" applyFill="1" applyBorder="1" applyAlignment="1" applyProtection="1">
      <alignment horizontal="center" vertical="center" shrinkToFit="1"/>
      <protection locked="0"/>
    </xf>
    <xf numFmtId="180" fontId="22" fillId="16" borderId="18" xfId="0" applyNumberFormat="1" applyFont="1" applyFill="1" applyBorder="1" applyAlignment="1" applyProtection="1">
      <alignment horizontal="center" vertical="center" shrinkToFit="1"/>
      <protection locked="0"/>
    </xf>
    <xf numFmtId="0" fontId="7" fillId="0" borderId="7" xfId="11" applyFont="1" applyBorder="1" applyAlignment="1">
      <alignment horizontal="center" vertical="center" shrinkToFit="1"/>
    </xf>
    <xf numFmtId="0" fontId="7" fillId="0" borderId="20" xfId="11" applyFont="1" applyBorder="1" applyAlignment="1">
      <alignment horizontal="center" vertical="center" shrinkToFit="1"/>
    </xf>
    <xf numFmtId="0" fontId="7" fillId="19" borderId="13" xfId="0" applyFont="1" applyFill="1" applyBorder="1" applyAlignment="1" applyProtection="1">
      <alignment horizontal="center"/>
    </xf>
    <xf numFmtId="0" fontId="7" fillId="19" borderId="78" xfId="0" applyFont="1" applyFill="1" applyBorder="1" applyAlignment="1" applyProtection="1">
      <alignment horizontal="center"/>
    </xf>
    <xf numFmtId="38" fontId="80" fillId="19" borderId="7" xfId="7" applyFont="1" applyFill="1" applyBorder="1" applyAlignment="1">
      <alignment horizontal="center" vertical="center"/>
    </xf>
    <xf numFmtId="38" fontId="80" fillId="19" borderId="20" xfId="7" applyFont="1" applyFill="1" applyBorder="1" applyAlignment="1">
      <alignment horizontal="center" vertical="center"/>
    </xf>
    <xf numFmtId="38" fontId="80" fillId="19" borderId="7" xfId="7" applyFont="1" applyFill="1" applyBorder="1" applyAlignment="1">
      <alignment horizontal="center" vertical="center" shrinkToFit="1"/>
    </xf>
    <xf numFmtId="38" fontId="80" fillId="19" borderId="20" xfId="7" applyFont="1" applyFill="1" applyBorder="1" applyAlignment="1">
      <alignment horizontal="center" vertical="center" shrinkToFit="1"/>
    </xf>
    <xf numFmtId="0" fontId="73" fillId="19" borderId="7" xfId="11" applyFont="1" applyFill="1" applyBorder="1" applyAlignment="1">
      <alignment horizontal="center" vertical="center" wrapText="1" shrinkToFit="1"/>
    </xf>
    <xf numFmtId="0" fontId="73" fillId="19" borderId="20" xfId="11" applyFont="1" applyFill="1" applyBorder="1" applyAlignment="1">
      <alignment horizontal="center" vertical="center" wrapText="1" shrinkToFit="1"/>
    </xf>
    <xf numFmtId="0" fontId="73" fillId="19" borderId="42" xfId="11" applyFont="1" applyFill="1" applyBorder="1" applyAlignment="1">
      <alignment horizontal="center" vertical="center"/>
    </xf>
    <xf numFmtId="0" fontId="73" fillId="19" borderId="33" xfId="11" applyFont="1" applyFill="1" applyBorder="1" applyAlignment="1">
      <alignment horizontal="center" vertical="center"/>
    </xf>
    <xf numFmtId="0" fontId="73" fillId="19" borderId="7" xfId="11" applyFont="1" applyFill="1" applyBorder="1" applyAlignment="1">
      <alignment horizontal="center" vertical="center"/>
    </xf>
    <xf numFmtId="0" fontId="73" fillId="19" borderId="2" xfId="11" applyFont="1" applyFill="1" applyBorder="1" applyAlignment="1">
      <alignment horizontal="center" vertical="center"/>
    </xf>
    <xf numFmtId="0" fontId="73" fillId="19" borderId="20" xfId="11" applyFont="1" applyFill="1" applyBorder="1" applyAlignment="1">
      <alignment horizontal="center" vertical="center"/>
    </xf>
    <xf numFmtId="0" fontId="73" fillId="0" borderId="7" xfId="11" applyFont="1" applyBorder="1" applyAlignment="1" applyProtection="1">
      <alignment vertical="center" shrinkToFit="1"/>
      <protection locked="0"/>
    </xf>
    <xf numFmtId="0" fontId="73" fillId="0" borderId="2" xfId="11" applyFont="1" applyBorder="1" applyAlignment="1" applyProtection="1">
      <alignment vertical="center" shrinkToFit="1"/>
      <protection locked="0"/>
    </xf>
    <xf numFmtId="0" fontId="73" fillId="0" borderId="20" xfId="11" applyFont="1" applyBorder="1" applyAlignment="1" applyProtection="1">
      <alignment vertical="center" shrinkToFit="1"/>
      <protection locked="0"/>
    </xf>
    <xf numFmtId="0" fontId="64" fillId="19" borderId="5" xfId="11" applyFont="1" applyFill="1" applyBorder="1" applyAlignment="1">
      <alignment horizontal="center" vertical="center"/>
    </xf>
    <xf numFmtId="0" fontId="73" fillId="0" borderId="5" xfId="11" applyFont="1" applyBorder="1" applyAlignment="1" applyProtection="1">
      <alignment horizontal="center" vertical="center"/>
      <protection locked="0"/>
    </xf>
    <xf numFmtId="0" fontId="63" fillId="19" borderId="5" xfId="11" applyFont="1" applyFill="1" applyBorder="1" applyAlignment="1">
      <alignment horizontal="center" vertical="center"/>
    </xf>
    <xf numFmtId="0" fontId="73" fillId="17" borderId="5" xfId="11" applyFont="1" applyFill="1" applyBorder="1" applyAlignment="1">
      <alignment horizontal="center" vertical="center"/>
    </xf>
    <xf numFmtId="0" fontId="81" fillId="19" borderId="5" xfId="11" applyFont="1" applyFill="1" applyBorder="1" applyAlignment="1">
      <alignment horizontal="center" vertical="center" shrinkToFit="1"/>
    </xf>
    <xf numFmtId="0" fontId="75" fillId="23" borderId="0" xfId="11" applyFont="1" applyFill="1" applyAlignment="1">
      <alignment horizontal="center"/>
    </xf>
    <xf numFmtId="0" fontId="63" fillId="0" borderId="5" xfId="11" applyFont="1" applyBorder="1" applyAlignment="1">
      <alignment horizontal="center" vertical="center" shrinkToFit="1"/>
    </xf>
    <xf numFmtId="180" fontId="63" fillId="0" borderId="5" xfId="11" applyNumberFormat="1" applyFont="1" applyBorder="1" applyAlignment="1">
      <alignment horizontal="center" vertical="center" shrinkToFit="1"/>
    </xf>
    <xf numFmtId="38" fontId="81" fillId="19" borderId="5" xfId="11" applyNumberFormat="1" applyFont="1" applyFill="1" applyBorder="1" applyAlignment="1">
      <alignment horizontal="center" vertical="center"/>
    </xf>
    <xf numFmtId="38" fontId="81" fillId="19" borderId="5" xfId="7" applyFont="1" applyFill="1" applyBorder="1" applyAlignment="1">
      <alignment horizontal="center" vertical="center"/>
    </xf>
    <xf numFmtId="0" fontId="7" fillId="19" borderId="82" xfId="0" applyFont="1" applyFill="1" applyBorder="1" applyAlignment="1" applyProtection="1">
      <alignment horizontal="center"/>
    </xf>
    <xf numFmtId="180" fontId="9" fillId="16" borderId="10" xfId="0" applyNumberFormat="1" applyFont="1" applyFill="1" applyBorder="1" applyAlignment="1" applyProtection="1">
      <alignment horizontal="center" vertical="center" shrinkToFit="1"/>
      <protection locked="0"/>
    </xf>
    <xf numFmtId="180" fontId="9" fillId="16" borderId="79" xfId="0" applyNumberFormat="1" applyFont="1" applyFill="1" applyBorder="1" applyAlignment="1" applyProtection="1">
      <alignment horizontal="center" vertical="center" shrinkToFit="1"/>
      <protection locked="0"/>
    </xf>
    <xf numFmtId="180" fontId="9" fillId="16" borderId="80" xfId="0" applyNumberFormat="1" applyFont="1" applyFill="1" applyBorder="1" applyAlignment="1" applyProtection="1">
      <alignment horizontal="center" vertical="center" shrinkToFit="1"/>
      <protection locked="0"/>
    </xf>
    <xf numFmtId="0" fontId="3" fillId="16" borderId="10" xfId="0" applyFont="1" applyFill="1" applyBorder="1" applyAlignment="1" applyProtection="1">
      <alignment horizontal="center" vertical="center" shrinkToFit="1"/>
      <protection locked="0"/>
    </xf>
    <xf numFmtId="0" fontId="3" fillId="16" borderId="79" xfId="0" applyFont="1" applyFill="1" applyBorder="1" applyAlignment="1" applyProtection="1">
      <alignment horizontal="center" vertical="center" shrinkToFit="1"/>
      <protection locked="0"/>
    </xf>
    <xf numFmtId="0" fontId="3" fillId="16" borderId="18" xfId="0" applyFont="1" applyFill="1" applyBorder="1" applyAlignment="1" applyProtection="1">
      <alignment horizontal="center" vertical="center" shrinkToFit="1"/>
      <protection locked="0"/>
    </xf>
    <xf numFmtId="0" fontId="7" fillId="19" borderId="13" xfId="0" applyFont="1" applyFill="1" applyBorder="1" applyAlignment="1" applyProtection="1">
      <alignment horizontal="center" shrinkToFit="1"/>
    </xf>
    <xf numFmtId="0" fontId="7" fillId="19" borderId="78" xfId="0" applyFont="1" applyFill="1" applyBorder="1" applyAlignment="1" applyProtection="1">
      <alignment horizontal="center" shrinkToFit="1"/>
    </xf>
    <xf numFmtId="0" fontId="7" fillId="19" borderId="16" xfId="0" applyFont="1" applyFill="1" applyBorder="1" applyAlignment="1" applyProtection="1">
      <alignment horizontal="center" shrinkToFit="1"/>
    </xf>
    <xf numFmtId="0" fontId="73" fillId="18" borderId="5" xfId="11" applyFont="1" applyFill="1" applyBorder="1" applyAlignment="1">
      <alignment horizontal="center" vertical="center"/>
    </xf>
    <xf numFmtId="0" fontId="73" fillId="0" borderId="19" xfId="11" applyFont="1" applyBorder="1" applyAlignment="1">
      <alignment horizontal="left"/>
    </xf>
    <xf numFmtId="0" fontId="73" fillId="0" borderId="4" xfId="11" applyFont="1" applyBorder="1" applyAlignment="1">
      <alignment horizontal="left"/>
    </xf>
    <xf numFmtId="38" fontId="80" fillId="0" borderId="7" xfId="7" applyFont="1" applyBorder="1" applyAlignment="1">
      <alignment horizontal="center" vertical="center"/>
    </xf>
    <xf numFmtId="38" fontId="80" fillId="0" borderId="20" xfId="7" applyFont="1" applyBorder="1" applyAlignment="1">
      <alignment horizontal="center" vertical="center"/>
    </xf>
    <xf numFmtId="0" fontId="4" fillId="0" borderId="5" xfId="11" applyFont="1" applyBorder="1" applyAlignment="1">
      <alignment horizontal="center" vertical="center" shrinkToFit="1"/>
    </xf>
    <xf numFmtId="38" fontId="80" fillId="0" borderId="7" xfId="7" applyFont="1" applyBorder="1" applyAlignment="1">
      <alignment horizontal="center" vertical="center" shrinkToFit="1"/>
    </xf>
    <xf numFmtId="38" fontId="80" fillId="0" borderId="20" xfId="7" applyFont="1" applyBorder="1" applyAlignment="1">
      <alignment horizontal="center" vertical="center" shrinkToFit="1"/>
    </xf>
    <xf numFmtId="49" fontId="5" fillId="6" borderId="0" xfId="9" applyNumberFormat="1" applyFill="1" applyBorder="1" applyAlignment="1" applyProtection="1">
      <alignment horizontal="center" vertical="center"/>
    </xf>
    <xf numFmtId="49" fontId="8" fillId="6" borderId="5" xfId="9" applyNumberFormat="1" applyFont="1" applyFill="1" applyBorder="1" applyAlignment="1" applyProtection="1">
      <alignment horizontal="center" vertical="center"/>
      <protection locked="0"/>
    </xf>
    <xf numFmtId="0" fontId="47" fillId="10" borderId="53" xfId="9" applyFont="1" applyFill="1" applyBorder="1" applyAlignment="1" applyProtection="1">
      <alignment horizontal="center" vertical="center"/>
      <protection hidden="1"/>
    </xf>
    <xf numFmtId="182" fontId="17" fillId="10" borderId="26" xfId="9" applyNumberFormat="1" applyFont="1" applyFill="1" applyBorder="1" applyAlignment="1" applyProtection="1">
      <alignment horizontal="center"/>
      <protection hidden="1"/>
    </xf>
    <xf numFmtId="182" fontId="17" fillId="10" borderId="19" xfId="9" applyNumberFormat="1" applyFont="1" applyFill="1" applyBorder="1" applyAlignment="1" applyProtection="1">
      <alignment horizontal="center"/>
      <protection hidden="1"/>
    </xf>
    <xf numFmtId="182" fontId="17" fillId="10" borderId="84" xfId="9" applyNumberFormat="1" applyFont="1" applyFill="1" applyBorder="1" applyAlignment="1" applyProtection="1">
      <alignment horizontal="center"/>
      <protection hidden="1"/>
    </xf>
    <xf numFmtId="0" fontId="8" fillId="10" borderId="66" xfId="9" applyFont="1" applyFill="1" applyBorder="1" applyAlignment="1" applyProtection="1">
      <alignment horizontal="center"/>
    </xf>
    <xf numFmtId="0" fontId="8" fillId="10" borderId="77" xfId="9" applyFont="1" applyFill="1" applyBorder="1" applyAlignment="1" applyProtection="1">
      <alignment horizontal="center"/>
    </xf>
    <xf numFmtId="0" fontId="8" fillId="10" borderId="85" xfId="9" applyFont="1" applyFill="1" applyBorder="1" applyAlignment="1" applyProtection="1">
      <alignment horizontal="center"/>
    </xf>
    <xf numFmtId="0" fontId="8" fillId="0" borderId="60" xfId="9" applyFont="1" applyFill="1" applyBorder="1" applyAlignment="1" applyProtection="1">
      <alignment horizontal="center" vertical="center"/>
      <protection locked="0"/>
    </xf>
    <xf numFmtId="0" fontId="8" fillId="0" borderId="61" xfId="9" applyFont="1" applyFill="1" applyBorder="1" applyAlignment="1" applyProtection="1">
      <alignment horizontal="center" vertical="center"/>
      <protection locked="0"/>
    </xf>
    <xf numFmtId="183" fontId="8" fillId="0" borderId="61" xfId="9" applyNumberFormat="1" applyFont="1" applyFill="1" applyBorder="1" applyAlignment="1" applyProtection="1">
      <alignment horizontal="center" vertical="center"/>
      <protection hidden="1"/>
    </xf>
    <xf numFmtId="183" fontId="8" fillId="0" borderId="62" xfId="9" applyNumberFormat="1" applyFont="1" applyFill="1" applyBorder="1" applyAlignment="1" applyProtection="1">
      <alignment horizontal="center" vertical="center"/>
      <protection hidden="1"/>
    </xf>
    <xf numFmtId="0" fontId="5" fillId="0" borderId="47" xfId="9" applyBorder="1" applyAlignment="1" applyProtection="1">
      <alignment horizontal="center" vertical="center"/>
    </xf>
    <xf numFmtId="0" fontId="5" fillId="6" borderId="47" xfId="9" applyFill="1" applyBorder="1" applyAlignment="1" applyProtection="1">
      <alignment horizontal="center" vertical="center"/>
    </xf>
    <xf numFmtId="0" fontId="5" fillId="6" borderId="73" xfId="9" applyFill="1" applyBorder="1" applyAlignment="1" applyProtection="1">
      <alignment horizontal="center" vertical="center"/>
    </xf>
    <xf numFmtId="0" fontId="5" fillId="6" borderId="75" xfId="9" applyFill="1" applyBorder="1" applyAlignment="1" applyProtection="1">
      <alignment horizontal="center" vertical="center"/>
    </xf>
    <xf numFmtId="0" fontId="5" fillId="6" borderId="76" xfId="9" applyFill="1" applyBorder="1" applyAlignment="1" applyProtection="1">
      <alignment horizontal="center" vertical="center"/>
    </xf>
    <xf numFmtId="0" fontId="5" fillId="0" borderId="57" xfId="9" applyFill="1" applyBorder="1" applyAlignment="1" applyProtection="1">
      <alignment horizontal="center" vertical="center"/>
    </xf>
    <xf numFmtId="0" fontId="5" fillId="0" borderId="58" xfId="9" applyFill="1" applyBorder="1" applyAlignment="1" applyProtection="1">
      <alignment horizontal="center" vertical="center"/>
    </xf>
    <xf numFmtId="0" fontId="5" fillId="0" borderId="58" xfId="9" applyFont="1" applyFill="1" applyBorder="1" applyAlignment="1" applyProtection="1">
      <alignment horizontal="center" vertical="center"/>
    </xf>
    <xf numFmtId="0" fontId="5" fillId="0" borderId="59" xfId="9" applyFill="1" applyBorder="1" applyAlignment="1" applyProtection="1">
      <alignment horizontal="center" vertical="center"/>
    </xf>
    <xf numFmtId="0" fontId="41" fillId="12" borderId="77" xfId="9" applyFont="1" applyFill="1" applyBorder="1" applyAlignment="1" applyProtection="1">
      <alignment horizontal="left"/>
    </xf>
    <xf numFmtId="0" fontId="8" fillId="0" borderId="5" xfId="9" applyFont="1" applyBorder="1" applyAlignment="1" applyProtection="1">
      <alignment horizontal="center" vertical="center"/>
      <protection locked="0"/>
    </xf>
    <xf numFmtId="182" fontId="8" fillId="10" borderId="53" xfId="9" applyNumberFormat="1" applyFont="1" applyFill="1" applyBorder="1" applyAlignment="1" applyProtection="1">
      <alignment horizontal="center" vertical="center"/>
      <protection hidden="1"/>
    </xf>
    <xf numFmtId="0" fontId="41" fillId="4" borderId="0" xfId="9" applyFont="1" applyFill="1" applyBorder="1" applyAlignment="1" applyProtection="1">
      <alignment horizontal="left"/>
    </xf>
    <xf numFmtId="181" fontId="8" fillId="10" borderId="65" xfId="9" applyNumberFormat="1" applyFont="1" applyFill="1" applyBorder="1" applyAlignment="1" applyProtection="1">
      <alignment horizontal="center" vertical="center" wrapText="1"/>
    </xf>
    <xf numFmtId="181" fontId="8" fillId="10" borderId="68" xfId="9" applyNumberFormat="1" applyFont="1" applyFill="1" applyBorder="1" applyAlignment="1" applyProtection="1">
      <alignment horizontal="center" vertical="center" wrapText="1"/>
    </xf>
    <xf numFmtId="182" fontId="8" fillId="10" borderId="53" xfId="9" applyNumberFormat="1" applyFont="1" applyFill="1" applyBorder="1" applyAlignment="1" applyProtection="1">
      <alignment horizontal="center" vertical="center"/>
    </xf>
    <xf numFmtId="0" fontId="8" fillId="10" borderId="66" xfId="9" applyFont="1" applyFill="1" applyBorder="1" applyProtection="1"/>
    <xf numFmtId="0" fontId="8" fillId="10" borderId="67" xfId="9" applyFont="1" applyFill="1" applyBorder="1" applyProtection="1"/>
    <xf numFmtId="0" fontId="5" fillId="10" borderId="73" xfId="9" applyFill="1" applyBorder="1" applyAlignment="1" applyProtection="1">
      <alignment horizontal="center" vertical="center"/>
    </xf>
    <xf numFmtId="0" fontId="5" fillId="10" borderId="74" xfId="9" applyFill="1" applyBorder="1" applyAlignment="1" applyProtection="1">
      <alignment horizontal="center" vertical="center"/>
    </xf>
    <xf numFmtId="0" fontId="5" fillId="10" borderId="47" xfId="9" applyFill="1" applyBorder="1" applyAlignment="1" applyProtection="1">
      <alignment horizontal="center" vertical="center"/>
    </xf>
    <xf numFmtId="49" fontId="8" fillId="10" borderId="5" xfId="9" applyNumberFormat="1" applyFont="1" applyFill="1" applyBorder="1" applyAlignment="1" applyProtection="1">
      <alignment horizontal="center" vertical="center"/>
    </xf>
    <xf numFmtId="0" fontId="8" fillId="10" borderId="5" xfId="9" applyFont="1" applyFill="1" applyBorder="1" applyAlignment="1" applyProtection="1">
      <alignment horizontal="center" vertical="center"/>
    </xf>
    <xf numFmtId="182" fontId="8" fillId="10" borderId="26" xfId="9" applyNumberFormat="1" applyFont="1" applyFill="1" applyBorder="1" applyAlignment="1" applyProtection="1">
      <alignment horizontal="center"/>
    </xf>
    <xf numFmtId="182" fontId="8" fillId="10" borderId="23" xfId="9" applyNumberFormat="1" applyFont="1" applyFill="1" applyBorder="1" applyAlignment="1" applyProtection="1">
      <alignment horizontal="center"/>
    </xf>
    <xf numFmtId="0" fontId="5" fillId="10" borderId="57" xfId="9" applyFill="1" applyBorder="1" applyAlignment="1" applyProtection="1">
      <alignment horizontal="center" vertical="center"/>
    </xf>
    <xf numFmtId="0" fontId="5" fillId="10" borderId="58" xfId="9" applyFill="1" applyBorder="1" applyAlignment="1" applyProtection="1">
      <alignment horizontal="center" vertical="center"/>
    </xf>
    <xf numFmtId="0" fontId="5" fillId="10" borderId="58" xfId="9" applyFont="1" applyFill="1" applyBorder="1" applyAlignment="1" applyProtection="1">
      <alignment horizontal="center" vertical="center"/>
    </xf>
    <xf numFmtId="0" fontId="5" fillId="10" borderId="59" xfId="9" applyFill="1" applyBorder="1" applyAlignment="1" applyProtection="1">
      <alignment horizontal="center" vertical="center"/>
    </xf>
    <xf numFmtId="0" fontId="8" fillId="10" borderId="60" xfId="9" applyFont="1" applyFill="1" applyBorder="1" applyAlignment="1" applyProtection="1">
      <alignment horizontal="center" vertical="center"/>
    </xf>
    <xf numFmtId="0" fontId="8" fillId="10" borderId="61" xfId="9" applyFont="1" applyFill="1" applyBorder="1" applyAlignment="1" applyProtection="1">
      <alignment horizontal="center" vertical="center"/>
    </xf>
    <xf numFmtId="0" fontId="8" fillId="10" borderId="62" xfId="9" applyFont="1" applyFill="1" applyBorder="1" applyAlignment="1" applyProtection="1">
      <alignment horizontal="center" vertical="center"/>
    </xf>
    <xf numFmtId="0" fontId="18" fillId="0" borderId="7" xfId="0" applyFont="1" applyBorder="1" applyAlignment="1">
      <alignment horizontal="distributed" vertical="center" justifyLastLine="1"/>
    </xf>
    <xf numFmtId="0" fontId="18" fillId="0" borderId="2" xfId="0" applyFont="1" applyBorder="1" applyAlignment="1">
      <alignment horizontal="distributed" vertical="center" justifyLastLine="1"/>
    </xf>
    <xf numFmtId="0" fontId="18" fillId="0" borderId="20" xfId="0" applyFont="1" applyBorder="1" applyAlignment="1">
      <alignment horizontal="distributed" vertical="center" justifyLastLine="1"/>
    </xf>
    <xf numFmtId="0" fontId="25" fillId="0" borderId="0" xfId="0" applyFont="1" applyAlignment="1">
      <alignment horizontal="center" vertical="center"/>
    </xf>
    <xf numFmtId="0" fontId="26" fillId="0" borderId="0" xfId="0" applyFont="1" applyAlignment="1">
      <alignment horizontal="center" vertical="center"/>
    </xf>
    <xf numFmtId="0" fontId="17" fillId="0" borderId="0" xfId="0" applyFont="1" applyAlignment="1">
      <alignment horizontal="center" vertical="center"/>
    </xf>
    <xf numFmtId="0" fontId="23" fillId="0" borderId="7" xfId="0" applyFont="1" applyBorder="1" applyAlignment="1" applyProtection="1">
      <alignment horizontal="center" vertical="center"/>
      <protection hidden="1"/>
    </xf>
    <xf numFmtId="0" fontId="23" fillId="0" borderId="2" xfId="0" applyFont="1" applyBorder="1" applyAlignment="1" applyProtection="1">
      <alignment horizontal="center" vertical="center"/>
      <protection hidden="1"/>
    </xf>
    <xf numFmtId="0" fontId="23" fillId="0" borderId="20" xfId="0" applyFont="1" applyBorder="1" applyAlignment="1" applyProtection="1">
      <alignment horizontal="center" vertical="center"/>
      <protection hidden="1"/>
    </xf>
    <xf numFmtId="0" fontId="23" fillId="0" borderId="4" xfId="0" applyFont="1" applyBorder="1" applyAlignment="1" applyProtection="1">
      <alignment horizontal="center" vertical="center"/>
      <protection locked="0"/>
    </xf>
    <xf numFmtId="0" fontId="18" fillId="0" borderId="5" xfId="0" applyFont="1" applyBorder="1" applyAlignment="1">
      <alignment horizontal="distributed" vertical="center" justifyLastLine="1"/>
    </xf>
    <xf numFmtId="0" fontId="23" fillId="0" borderId="5" xfId="0" applyFont="1" applyBorder="1" applyAlignment="1" applyProtection="1">
      <alignment horizontal="center" vertical="center"/>
    </xf>
    <xf numFmtId="0" fontId="18" fillId="0" borderId="24" xfId="0" applyFont="1" applyBorder="1" applyAlignment="1">
      <alignment horizontal="center" vertical="center"/>
    </xf>
    <xf numFmtId="0" fontId="18" fillId="0" borderId="4" xfId="0" applyFont="1" applyBorder="1" applyAlignment="1">
      <alignment horizontal="center" vertical="center"/>
    </xf>
    <xf numFmtId="0" fontId="18" fillId="0" borderId="22" xfId="0" applyFont="1" applyBorder="1" applyAlignment="1">
      <alignment horizontal="center" vertical="center"/>
    </xf>
    <xf numFmtId="0" fontId="23" fillId="0" borderId="4" xfId="0" applyFont="1" applyBorder="1" applyAlignment="1" applyProtection="1">
      <alignment horizontal="left" vertical="center" indent="1"/>
      <protection locked="0"/>
    </xf>
    <xf numFmtId="0" fontId="23" fillId="0" borderId="4" xfId="0" applyFont="1" applyBorder="1" applyAlignment="1" applyProtection="1">
      <alignment horizontal="left" vertical="center" indent="2"/>
      <protection locked="0"/>
    </xf>
    <xf numFmtId="0" fontId="23" fillId="0" borderId="7" xfId="0" applyFont="1" applyBorder="1" applyAlignment="1" applyProtection="1">
      <alignment horizontal="center" vertical="center"/>
    </xf>
    <xf numFmtId="0" fontId="23" fillId="0" borderId="2" xfId="0" applyFont="1" applyBorder="1" applyAlignment="1" applyProtection="1">
      <alignment horizontal="center" vertical="center"/>
    </xf>
    <xf numFmtId="0" fontId="18" fillId="0" borderId="0" xfId="0" applyFont="1" applyBorder="1" applyAlignment="1">
      <alignment horizontal="center" vertical="center"/>
    </xf>
    <xf numFmtId="0" fontId="16" fillId="14" borderId="5" xfId="0" applyFont="1" applyFill="1" applyBorder="1" applyAlignment="1">
      <alignment horizontal="center" vertical="center"/>
    </xf>
    <xf numFmtId="0" fontId="61" fillId="0" borderId="2" xfId="0" applyFont="1" applyBorder="1" applyAlignment="1">
      <alignment horizontal="right" vertical="top" wrapText="1"/>
    </xf>
    <xf numFmtId="0" fontId="6" fillId="20" borderId="42" xfId="0" applyFont="1" applyFill="1" applyBorder="1" applyAlignment="1" applyProtection="1">
      <alignment horizontal="center" vertical="center" wrapText="1" shrinkToFit="1"/>
    </xf>
    <xf numFmtId="0" fontId="6" fillId="20" borderId="40" xfId="0" applyFont="1" applyFill="1" applyBorder="1" applyAlignment="1" applyProtection="1">
      <alignment horizontal="center" vertical="center" shrinkToFit="1"/>
    </xf>
    <xf numFmtId="0" fontId="12" fillId="13" borderId="5" xfId="0" applyFont="1" applyFill="1" applyBorder="1" applyAlignment="1" applyProtection="1">
      <alignment horizontal="center" vertical="center" shrinkToFit="1"/>
    </xf>
    <xf numFmtId="0" fontId="12" fillId="3" borderId="5" xfId="0" applyFont="1" applyFill="1" applyBorder="1" applyAlignment="1" applyProtection="1">
      <alignment vertical="center" shrinkToFit="1"/>
    </xf>
    <xf numFmtId="0" fontId="12" fillId="3" borderId="42" xfId="0" applyFont="1" applyFill="1" applyBorder="1" applyAlignment="1" applyProtection="1">
      <alignment vertical="center" shrinkToFit="1"/>
    </xf>
    <xf numFmtId="0" fontId="12" fillId="3" borderId="5" xfId="0" applyFont="1" applyFill="1" applyBorder="1" applyAlignment="1" applyProtection="1">
      <alignment horizontal="center" vertical="center" shrinkToFit="1"/>
    </xf>
    <xf numFmtId="0" fontId="12" fillId="3" borderId="42" xfId="0" applyFont="1" applyFill="1" applyBorder="1" applyAlignment="1" applyProtection="1">
      <alignment horizontal="center" vertical="center" shrinkToFit="1"/>
    </xf>
    <xf numFmtId="0" fontId="12" fillId="13" borderId="42" xfId="0" applyFont="1" applyFill="1" applyBorder="1" applyAlignment="1" applyProtection="1">
      <alignment horizontal="center" vertical="center" shrinkToFit="1"/>
    </xf>
    <xf numFmtId="0" fontId="12" fillId="3" borderId="5" xfId="0" applyFont="1" applyFill="1" applyBorder="1" applyAlignment="1" applyProtection="1">
      <alignment horizontal="center" vertical="center" wrapText="1" shrinkToFit="1"/>
    </xf>
    <xf numFmtId="0" fontId="12" fillId="3" borderId="42" xfId="0" applyFont="1" applyFill="1" applyBorder="1" applyAlignment="1" applyProtection="1">
      <alignment horizontal="center" vertical="center" wrapText="1" shrinkToFit="1"/>
    </xf>
    <xf numFmtId="49" fontId="51" fillId="13" borderId="42" xfId="0" applyNumberFormat="1" applyFont="1" applyFill="1" applyBorder="1" applyAlignment="1" applyProtection="1">
      <alignment horizontal="center" vertical="center" wrapText="1" shrinkToFit="1"/>
    </xf>
    <xf numFmtId="49" fontId="51" fillId="13" borderId="40" xfId="0" applyNumberFormat="1" applyFont="1" applyFill="1" applyBorder="1" applyAlignment="1" applyProtection="1">
      <alignment horizontal="center" vertical="center" wrapText="1" shrinkToFit="1"/>
    </xf>
    <xf numFmtId="49" fontId="51" fillId="13" borderId="42" xfId="0" applyNumberFormat="1" applyFont="1" applyFill="1" applyBorder="1" applyAlignment="1" applyProtection="1">
      <alignment horizontal="center" vertical="center" shrinkToFit="1"/>
    </xf>
    <xf numFmtId="49" fontId="51" fillId="13" borderId="40" xfId="0" applyNumberFormat="1" applyFont="1" applyFill="1" applyBorder="1" applyAlignment="1" applyProtection="1">
      <alignment horizontal="center" vertical="center" shrinkToFit="1"/>
    </xf>
    <xf numFmtId="0" fontId="51" fillId="13" borderId="42" xfId="0" applyFont="1" applyFill="1" applyBorder="1" applyAlignment="1" applyProtection="1">
      <alignment horizontal="center" vertical="center" shrinkToFit="1"/>
    </xf>
    <xf numFmtId="0" fontId="51" fillId="13" borderId="40" xfId="0" applyFont="1" applyFill="1" applyBorder="1" applyAlignment="1" applyProtection="1">
      <alignment horizontal="center" vertical="center" shrinkToFit="1"/>
    </xf>
    <xf numFmtId="0" fontId="51" fillId="13" borderId="42" xfId="0" applyFont="1" applyFill="1" applyBorder="1" applyAlignment="1" applyProtection="1">
      <alignment horizontal="center" vertical="center" textRotation="255"/>
    </xf>
    <xf numFmtId="0" fontId="51" fillId="13" borderId="33" xfId="0" applyFont="1" applyFill="1" applyBorder="1" applyAlignment="1" applyProtection="1">
      <alignment horizontal="center" vertical="center" textRotation="255"/>
    </xf>
    <xf numFmtId="0" fontId="51" fillId="13" borderId="42" xfId="0" applyFont="1" applyFill="1" applyBorder="1" applyAlignment="1" applyProtection="1">
      <alignment horizontal="center" vertical="center" wrapText="1"/>
    </xf>
    <xf numFmtId="0" fontId="51" fillId="13" borderId="40" xfId="0" applyFont="1" applyFill="1" applyBorder="1" applyAlignment="1" applyProtection="1">
      <alignment horizontal="center" vertical="center" wrapText="1"/>
    </xf>
    <xf numFmtId="49" fontId="29" fillId="0" borderId="42" xfId="0" applyNumberFormat="1" applyFont="1" applyFill="1" applyBorder="1" applyAlignment="1" applyProtection="1">
      <alignment vertical="center" shrinkToFit="1"/>
    </xf>
    <xf numFmtId="49" fontId="29" fillId="0" borderId="40" xfId="0" applyNumberFormat="1" applyFont="1" applyFill="1" applyBorder="1" applyAlignment="1" applyProtection="1">
      <alignment vertical="center" shrinkToFit="1"/>
    </xf>
    <xf numFmtId="0" fontId="51" fillId="13" borderId="42" xfId="0" applyFont="1" applyFill="1" applyBorder="1" applyAlignment="1" applyProtection="1">
      <alignment horizontal="center" vertical="center"/>
    </xf>
    <xf numFmtId="0" fontId="51" fillId="13" borderId="40" xfId="0" applyFont="1" applyFill="1" applyBorder="1" applyAlignment="1" applyProtection="1">
      <alignment horizontal="center" vertical="center"/>
    </xf>
    <xf numFmtId="0" fontId="51" fillId="13" borderId="42" xfId="0" applyFont="1" applyFill="1" applyBorder="1" applyAlignment="1" applyProtection="1">
      <alignment horizontal="center" vertical="center" wrapText="1" shrinkToFit="1"/>
    </xf>
    <xf numFmtId="0" fontId="51" fillId="13" borderId="40" xfId="0" applyFont="1" applyFill="1" applyBorder="1" applyAlignment="1" applyProtection="1">
      <alignment horizontal="center" vertical="center" wrapText="1" shrinkToFit="1"/>
    </xf>
    <xf numFmtId="0" fontId="51" fillId="13" borderId="40" xfId="0" applyFont="1" applyFill="1" applyBorder="1" applyAlignment="1" applyProtection="1">
      <alignment horizontal="center" vertical="center" textRotation="255"/>
    </xf>
    <xf numFmtId="0" fontId="51" fillId="13" borderId="42" xfId="0" applyNumberFormat="1" applyFont="1" applyFill="1" applyBorder="1" applyAlignment="1" applyProtection="1">
      <alignment horizontal="center" vertical="center"/>
    </xf>
    <xf numFmtId="0" fontId="51" fillId="13" borderId="40" xfId="0" applyNumberFormat="1" applyFont="1" applyFill="1" applyBorder="1" applyAlignment="1" applyProtection="1">
      <alignment horizontal="center" vertical="center"/>
    </xf>
    <xf numFmtId="0" fontId="6" fillId="22" borderId="5" xfId="0" applyFont="1" applyFill="1" applyBorder="1" applyAlignment="1" applyProtection="1">
      <alignment horizontal="center" vertical="top" wrapText="1" shrinkToFit="1"/>
    </xf>
    <xf numFmtId="0" fontId="6" fillId="22" borderId="42" xfId="0" applyFont="1" applyFill="1" applyBorder="1" applyAlignment="1" applyProtection="1">
      <alignment horizontal="center" vertical="top" shrinkToFit="1"/>
    </xf>
    <xf numFmtId="0" fontId="6" fillId="22" borderId="5" xfId="0" applyFont="1" applyFill="1" applyBorder="1" applyAlignment="1" applyProtection="1">
      <alignment horizontal="center" vertical="center" textRotation="255" shrinkToFit="1"/>
    </xf>
    <xf numFmtId="0" fontId="6" fillId="22" borderId="42" xfId="0" applyFont="1" applyFill="1" applyBorder="1" applyAlignment="1" applyProtection="1">
      <alignment horizontal="center" vertical="center" textRotation="255" shrinkToFit="1"/>
    </xf>
    <xf numFmtId="0" fontId="6" fillId="22" borderId="5" xfId="0" applyFont="1" applyFill="1" applyBorder="1" applyAlignment="1" applyProtection="1">
      <alignment horizontal="center" vertical="center" shrinkToFit="1"/>
    </xf>
    <xf numFmtId="0" fontId="6" fillId="22" borderId="42" xfId="0" applyFont="1" applyFill="1" applyBorder="1" applyAlignment="1" applyProtection="1">
      <alignment horizontal="center" vertical="center" shrinkToFit="1"/>
    </xf>
    <xf numFmtId="0" fontId="12" fillId="22" borderId="5" xfId="0" applyFont="1" applyFill="1" applyBorder="1" applyAlignment="1" applyProtection="1">
      <alignment horizontal="center" vertical="center" shrinkToFit="1"/>
    </xf>
    <xf numFmtId="0" fontId="12" fillId="22" borderId="42" xfId="0" applyFont="1" applyFill="1" applyBorder="1" applyAlignment="1" applyProtection="1">
      <alignment horizontal="center" vertical="center" shrinkToFit="1"/>
    </xf>
    <xf numFmtId="0" fontId="6" fillId="22" borderId="5" xfId="0" applyFont="1" applyFill="1" applyBorder="1" applyAlignment="1" applyProtection="1">
      <alignment horizontal="center" vertical="center" wrapText="1" shrinkToFit="1"/>
    </xf>
    <xf numFmtId="0" fontId="6" fillId="22" borderId="42" xfId="0" applyFont="1" applyFill="1" applyBorder="1" applyAlignment="1" applyProtection="1">
      <alignment horizontal="center" vertical="center" wrapText="1" shrinkToFit="1"/>
    </xf>
  </cellXfs>
  <cellStyles count="12">
    <cellStyle name="Calc Currency (0)" xfId="1"/>
    <cellStyle name="Header1" xfId="2"/>
    <cellStyle name="Header2" xfId="3"/>
    <cellStyle name="Normal_#18-Internet" xfId="4"/>
    <cellStyle name="ハイパーリンク 2" xfId="5"/>
    <cellStyle name="金額" xfId="6"/>
    <cellStyle name="桁区切り" xfId="7" builtinId="6"/>
    <cellStyle name="標準" xfId="0" builtinId="0"/>
    <cellStyle name="標準 2" xfId="8"/>
    <cellStyle name="標準 3" xfId="9"/>
    <cellStyle name="標準 4" xfId="10"/>
    <cellStyle name="標準 5" xfId="11"/>
  </cellStyles>
  <dxfs count="12">
    <dxf>
      <border>
        <bottom style="thin">
          <color auto="1"/>
        </bottom>
        <vertical/>
        <horizontal/>
      </border>
    </dxf>
    <dxf>
      <border>
        <bottom style="thin">
          <color auto="1"/>
        </bottom>
        <vertical/>
        <horizontal/>
      </border>
    </dxf>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FFE5"/>
      <color rgb="FFFFFF99"/>
      <color rgb="FFFFFF66"/>
      <color rgb="FFCCFFFF"/>
      <color rgb="FFCCECFF"/>
      <color rgb="FFC0C0C0"/>
      <color rgb="FFFFFFCC"/>
      <color rgb="FF0000FF"/>
      <color rgb="FF99CCFF"/>
      <color rgb="FFFFE3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74</xdr:col>
      <xdr:colOff>104774</xdr:colOff>
      <xdr:row>1</xdr:row>
      <xdr:rowOff>95250</xdr:rowOff>
    </xdr:from>
    <xdr:to>
      <xdr:col>74</xdr:col>
      <xdr:colOff>2724150</xdr:colOff>
      <xdr:row>5</xdr:row>
      <xdr:rowOff>146797</xdr:rowOff>
    </xdr:to>
    <xdr:sp macro="" textlink="">
      <xdr:nvSpPr>
        <xdr:cNvPr id="2" name="Text Box 1">
          <a:extLst>
            <a:ext uri="{FF2B5EF4-FFF2-40B4-BE49-F238E27FC236}">
              <a16:creationId xmlns:a16="http://schemas.microsoft.com/office/drawing/2014/main" id="{CAF480C6-6E1F-438F-B9BB-930778C3A893}"/>
            </a:ext>
          </a:extLst>
        </xdr:cNvPr>
        <xdr:cNvSpPr txBox="1">
          <a:spLocks noChangeArrowheads="1"/>
        </xdr:cNvSpPr>
      </xdr:nvSpPr>
      <xdr:spPr bwMode="auto">
        <a:xfrm>
          <a:off x="11468099" y="333375"/>
          <a:ext cx="2619376" cy="6992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l" rtl="0">
            <a:defRPr sz="1000"/>
          </a:pPr>
          <a:r>
            <a:rPr lang="ja-JP" altLang="en-US" sz="1800" b="0" i="0" u="none" strike="noStrike" baseline="0">
              <a:solidFill>
                <a:srgbClr val="FF0000"/>
              </a:solidFill>
              <a:latin typeface="ＭＳ Ｐゴシック"/>
              <a:ea typeface="ＭＳ Ｐゴシック"/>
            </a:rPr>
            <a:t>編集用シート</a:t>
          </a:r>
          <a:endParaRPr lang="en-US" altLang="ja-JP" sz="1800" b="0" i="0" u="none" strike="noStrike" baseline="0">
            <a:solidFill>
              <a:srgbClr val="FF0000"/>
            </a:solidFill>
            <a:latin typeface="ＭＳ Ｐゴシック"/>
            <a:ea typeface="ＭＳ Ｐゴシック"/>
          </a:endParaRPr>
        </a:p>
        <a:p>
          <a:pPr algn="l" rtl="0">
            <a:defRPr sz="1000"/>
          </a:pPr>
          <a:r>
            <a:rPr lang="ja-JP" altLang="en-US" sz="1800" b="0" i="0" u="none" strike="noStrike" baseline="0">
              <a:solidFill>
                <a:srgbClr val="FF0000"/>
              </a:solidFill>
              <a:latin typeface="ＭＳ Ｐゴシック"/>
              <a:ea typeface="ＭＳ Ｐゴシック"/>
            </a:rPr>
            <a:t>入力の必要はありません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79998168889431442"/>
  </sheetPr>
  <dimension ref="B1:G67"/>
  <sheetViews>
    <sheetView showGridLines="0" tabSelected="1" workbookViewId="0">
      <selection activeCell="E30" sqref="E30:G30"/>
    </sheetView>
  </sheetViews>
  <sheetFormatPr defaultColWidth="9" defaultRowHeight="13.5"/>
  <cols>
    <col min="1" max="1" width="1.5" style="57" customWidth="1"/>
    <col min="2" max="2" width="8.125" style="57" customWidth="1"/>
    <col min="3" max="3" width="27.875" style="57" customWidth="1"/>
    <col min="4" max="4" width="21.625" style="57" customWidth="1"/>
    <col min="5" max="7" width="10.5" style="57" customWidth="1"/>
    <col min="8" max="16384" width="9" style="57"/>
  </cols>
  <sheetData>
    <row r="1" spans="2:7" ht="6.75" customHeight="1"/>
    <row r="2" spans="2:7">
      <c r="B2" s="387" t="str">
        <f>①申込!B1</f>
        <v>令和５年度北海道中学校新人陸上競技大会</v>
      </c>
    </row>
    <row r="3" spans="2:7" ht="5.25" customHeight="1"/>
    <row r="4" spans="2:7" ht="24">
      <c r="B4" s="481" t="s">
        <v>960</v>
      </c>
      <c r="C4" s="481"/>
      <c r="D4" s="481"/>
      <c r="E4" s="481"/>
      <c r="F4" s="481"/>
      <c r="G4" s="481"/>
    </row>
    <row r="5" spans="2:7" ht="6" customHeight="1" thickBot="1"/>
    <row r="6" spans="2:7" ht="76.5" customHeight="1" thickTop="1" thickBot="1">
      <c r="B6" s="488" t="s">
        <v>1116</v>
      </c>
      <c r="C6" s="489"/>
      <c r="D6" s="489"/>
      <c r="E6" s="489"/>
      <c r="F6" s="489"/>
      <c r="G6" s="490"/>
    </row>
    <row r="7" spans="2:7" ht="9" customHeight="1" thickTop="1">
      <c r="B7" s="58"/>
      <c r="C7" s="58"/>
      <c r="D7" s="58"/>
      <c r="E7" s="58"/>
      <c r="F7" s="58"/>
      <c r="G7" s="58"/>
    </row>
    <row r="8" spans="2:7" ht="10.5" customHeight="1"/>
    <row r="9" spans="2:7">
      <c r="B9" s="59">
        <v>1</v>
      </c>
      <c r="C9" s="57" t="s">
        <v>42</v>
      </c>
    </row>
    <row r="10" spans="2:7">
      <c r="B10" s="59"/>
      <c r="C10" s="77" t="s">
        <v>984</v>
      </c>
      <c r="D10" s="77"/>
      <c r="E10" s="77"/>
      <c r="F10" s="77"/>
      <c r="G10" s="77"/>
    </row>
    <row r="11" spans="2:7" ht="7.5" customHeight="1">
      <c r="B11" s="59"/>
    </row>
    <row r="12" spans="2:7">
      <c r="B12" s="59">
        <v>2</v>
      </c>
      <c r="C12" s="57" t="s">
        <v>964</v>
      </c>
    </row>
    <row r="13" spans="2:7">
      <c r="B13" s="59"/>
      <c r="C13" s="77" t="s">
        <v>147</v>
      </c>
      <c r="D13" s="77"/>
      <c r="E13" s="77"/>
      <c r="F13" s="77"/>
      <c r="G13" s="77"/>
    </row>
    <row r="14" spans="2:7">
      <c r="B14" s="59"/>
      <c r="C14" s="77" t="s">
        <v>148</v>
      </c>
      <c r="D14" s="77"/>
      <c r="E14" s="77"/>
      <c r="F14" s="77"/>
      <c r="G14" s="77"/>
    </row>
    <row r="15" spans="2:7">
      <c r="B15" s="59"/>
      <c r="C15" s="77" t="s">
        <v>149</v>
      </c>
      <c r="D15" s="77"/>
      <c r="E15" s="77"/>
      <c r="F15" s="77"/>
      <c r="G15" s="77"/>
    </row>
    <row r="16" spans="2:7" ht="14.25" thickBot="1"/>
    <row r="17" spans="2:7" ht="17.25" customHeight="1">
      <c r="B17" s="491" t="s">
        <v>150</v>
      </c>
      <c r="C17" s="492"/>
      <c r="D17" s="492"/>
      <c r="E17" s="492"/>
      <c r="F17" s="492"/>
      <c r="G17" s="493"/>
    </row>
    <row r="18" spans="2:7" ht="17.25" customHeight="1">
      <c r="B18" s="60" t="s">
        <v>1</v>
      </c>
      <c r="C18" s="61" t="s">
        <v>2</v>
      </c>
      <c r="D18" s="61" t="s">
        <v>151</v>
      </c>
      <c r="E18" s="497" t="s">
        <v>80</v>
      </c>
      <c r="F18" s="498"/>
      <c r="G18" s="499"/>
    </row>
    <row r="19" spans="2:7" ht="17.25" customHeight="1">
      <c r="B19" s="63" t="s">
        <v>152</v>
      </c>
      <c r="C19" s="62" t="s">
        <v>153</v>
      </c>
      <c r="D19" s="62"/>
      <c r="E19" s="62"/>
      <c r="F19" s="388"/>
      <c r="G19" s="389"/>
    </row>
    <row r="20" spans="2:7" ht="17.25" customHeight="1">
      <c r="B20" s="60" t="s">
        <v>200</v>
      </c>
      <c r="C20" s="61" t="s">
        <v>201</v>
      </c>
      <c r="D20" s="61" t="s">
        <v>202</v>
      </c>
      <c r="E20" s="482"/>
      <c r="F20" s="483"/>
      <c r="G20" s="484"/>
    </row>
    <row r="21" spans="2:7" ht="17.25" customHeight="1">
      <c r="B21" s="89" t="s">
        <v>206</v>
      </c>
      <c r="C21" s="61" t="s">
        <v>874</v>
      </c>
      <c r="D21" s="61" t="s">
        <v>875</v>
      </c>
      <c r="E21" s="482"/>
      <c r="F21" s="483"/>
      <c r="G21" s="484"/>
    </row>
    <row r="22" spans="2:7" ht="17.25" customHeight="1">
      <c r="B22" s="60" t="s">
        <v>23</v>
      </c>
      <c r="C22" s="61" t="s">
        <v>154</v>
      </c>
      <c r="D22" s="61" t="s">
        <v>155</v>
      </c>
      <c r="E22" s="482"/>
      <c r="F22" s="483"/>
      <c r="G22" s="484"/>
    </row>
    <row r="23" spans="2:7" ht="17.25" customHeight="1">
      <c r="B23" s="60" t="s">
        <v>9</v>
      </c>
      <c r="C23" s="61" t="s">
        <v>156</v>
      </c>
      <c r="D23" s="61" t="s">
        <v>157</v>
      </c>
      <c r="E23" s="482"/>
      <c r="F23" s="483"/>
      <c r="G23" s="484"/>
    </row>
    <row r="24" spans="2:7" ht="31.5" customHeight="1">
      <c r="B24" s="63" t="s">
        <v>158</v>
      </c>
      <c r="C24" s="494" t="s">
        <v>159</v>
      </c>
      <c r="D24" s="495"/>
      <c r="E24" s="495"/>
      <c r="F24" s="495"/>
      <c r="G24" s="496"/>
    </row>
    <row r="25" spans="2:7" ht="17.25" customHeight="1">
      <c r="B25" s="60" t="s">
        <v>3</v>
      </c>
      <c r="C25" s="61" t="s">
        <v>160</v>
      </c>
      <c r="D25" s="61" t="s">
        <v>161</v>
      </c>
      <c r="E25" s="482"/>
      <c r="F25" s="483"/>
      <c r="G25" s="484"/>
    </row>
    <row r="26" spans="2:7" ht="17.25" customHeight="1">
      <c r="B26" s="60" t="s">
        <v>22</v>
      </c>
      <c r="C26" s="61" t="s">
        <v>162</v>
      </c>
      <c r="D26" s="61" t="s">
        <v>163</v>
      </c>
      <c r="E26" s="482"/>
      <c r="F26" s="483"/>
      <c r="G26" s="484"/>
    </row>
    <row r="27" spans="2:7" ht="32.25" customHeight="1">
      <c r="B27" s="60" t="s">
        <v>22</v>
      </c>
      <c r="C27" s="61" t="s">
        <v>164</v>
      </c>
      <c r="D27" s="61" t="s">
        <v>165</v>
      </c>
      <c r="E27" s="485" t="s">
        <v>204</v>
      </c>
      <c r="F27" s="486"/>
      <c r="G27" s="487"/>
    </row>
    <row r="28" spans="2:7" ht="17.25" customHeight="1">
      <c r="B28" s="60" t="s">
        <v>20</v>
      </c>
      <c r="C28" s="61" t="s">
        <v>166</v>
      </c>
      <c r="D28" s="61" t="s">
        <v>167</v>
      </c>
      <c r="E28" s="497" t="s">
        <v>168</v>
      </c>
      <c r="F28" s="498"/>
      <c r="G28" s="499"/>
    </row>
    <row r="29" spans="2:7">
      <c r="B29" s="60" t="s">
        <v>16</v>
      </c>
      <c r="C29" s="61" t="s">
        <v>169</v>
      </c>
      <c r="D29" s="61" t="s">
        <v>170</v>
      </c>
      <c r="E29" s="485"/>
      <c r="F29" s="486"/>
      <c r="G29" s="487"/>
    </row>
    <row r="30" spans="2:7" ht="17.25" customHeight="1">
      <c r="B30" s="63" t="s">
        <v>171</v>
      </c>
      <c r="C30" s="64" t="s">
        <v>185</v>
      </c>
      <c r="D30" s="64"/>
      <c r="E30" s="502"/>
      <c r="F30" s="503"/>
      <c r="G30" s="504"/>
    </row>
    <row r="31" spans="2:7" ht="17.25" customHeight="1">
      <c r="B31" s="60" t="s">
        <v>9</v>
      </c>
      <c r="C31" s="61" t="s">
        <v>172</v>
      </c>
      <c r="D31" s="61" t="s">
        <v>173</v>
      </c>
      <c r="E31" s="482"/>
      <c r="F31" s="483"/>
      <c r="G31" s="484"/>
    </row>
    <row r="32" spans="2:7" ht="17.25" customHeight="1">
      <c r="B32" s="60" t="s">
        <v>17</v>
      </c>
      <c r="C32" s="65" t="s">
        <v>174</v>
      </c>
      <c r="D32" s="61" t="s">
        <v>175</v>
      </c>
      <c r="E32" s="509" t="s">
        <v>176</v>
      </c>
      <c r="F32" s="509"/>
      <c r="G32" s="510"/>
    </row>
    <row r="33" spans="2:7" ht="17.25" customHeight="1" thickBot="1">
      <c r="B33" s="66" t="s">
        <v>21</v>
      </c>
      <c r="C33" s="67" t="s">
        <v>177</v>
      </c>
      <c r="D33" s="67" t="s">
        <v>178</v>
      </c>
      <c r="E33" s="505"/>
      <c r="F33" s="506"/>
      <c r="G33" s="507"/>
    </row>
    <row r="35" spans="2:7">
      <c r="B35" s="57">
        <v>3</v>
      </c>
      <c r="C35" s="57" t="s">
        <v>179</v>
      </c>
    </row>
    <row r="36" spans="2:7">
      <c r="C36" s="77" t="s">
        <v>186</v>
      </c>
      <c r="D36" s="77"/>
      <c r="E36" s="77"/>
      <c r="F36" s="77"/>
      <c r="G36" s="77"/>
    </row>
    <row r="38" spans="2:7">
      <c r="B38" s="57">
        <v>4</v>
      </c>
      <c r="C38" s="57" t="s">
        <v>72</v>
      </c>
    </row>
    <row r="39" spans="2:7">
      <c r="C39" s="77" t="s">
        <v>187</v>
      </c>
      <c r="D39" s="77"/>
      <c r="E39" s="77"/>
      <c r="F39" s="77"/>
      <c r="G39" s="77"/>
    </row>
    <row r="41" spans="2:7">
      <c r="B41" s="57">
        <v>5</v>
      </c>
      <c r="C41" s="57" t="s">
        <v>180</v>
      </c>
    </row>
    <row r="42" spans="2:7">
      <c r="C42" s="77" t="s">
        <v>967</v>
      </c>
      <c r="D42" s="77"/>
      <c r="E42" s="77"/>
      <c r="F42" s="77"/>
      <c r="G42" s="77"/>
    </row>
    <row r="43" spans="2:7">
      <c r="C43" s="77" t="s">
        <v>1117</v>
      </c>
      <c r="D43" s="77"/>
      <c r="E43" s="77"/>
      <c r="F43" s="77"/>
      <c r="G43" s="77"/>
    </row>
    <row r="44" spans="2:7">
      <c r="C44" s="77"/>
      <c r="D44" s="77"/>
      <c r="E44" s="77"/>
      <c r="F44" s="77"/>
      <c r="G44" s="77"/>
    </row>
    <row r="46" spans="2:7">
      <c r="B46" s="57">
        <v>6</v>
      </c>
      <c r="C46" s="57" t="s">
        <v>181</v>
      </c>
    </row>
    <row r="47" spans="2:7" ht="31.5" customHeight="1">
      <c r="C47" s="508" t="s">
        <v>203</v>
      </c>
      <c r="D47" s="508"/>
      <c r="E47" s="508"/>
      <c r="F47" s="508"/>
      <c r="G47" s="508"/>
    </row>
    <row r="48" spans="2:7">
      <c r="C48" s="77" t="s">
        <v>1118</v>
      </c>
      <c r="D48" s="77"/>
      <c r="E48" s="77"/>
      <c r="F48" s="77"/>
      <c r="G48" s="77"/>
    </row>
    <row r="49" spans="2:7">
      <c r="C49" s="78" t="s">
        <v>188</v>
      </c>
      <c r="D49" s="78"/>
      <c r="E49" s="78"/>
      <c r="F49" s="78"/>
      <c r="G49" s="78"/>
    </row>
    <row r="50" spans="2:7">
      <c r="C50" s="79" t="s">
        <v>961</v>
      </c>
      <c r="D50" s="80"/>
      <c r="E50" s="80"/>
      <c r="F50" s="80"/>
      <c r="G50" s="80"/>
    </row>
    <row r="51" spans="2:7">
      <c r="C51" s="78" t="s">
        <v>189</v>
      </c>
      <c r="D51" s="78"/>
      <c r="E51" s="78"/>
      <c r="F51" s="78"/>
      <c r="G51" s="78"/>
    </row>
    <row r="52" spans="2:7">
      <c r="C52" s="80" t="s">
        <v>962</v>
      </c>
      <c r="D52" s="80"/>
      <c r="E52" s="80"/>
      <c r="F52" s="80"/>
      <c r="G52" s="80"/>
    </row>
    <row r="53" spans="2:7">
      <c r="C53" s="77" t="s">
        <v>1119</v>
      </c>
      <c r="D53" s="77"/>
      <c r="E53" s="77"/>
      <c r="F53" s="77"/>
      <c r="G53" s="77"/>
    </row>
    <row r="54" spans="2:7">
      <c r="C54" s="78" t="s">
        <v>228</v>
      </c>
      <c r="D54" s="78"/>
      <c r="E54" s="78"/>
      <c r="F54" s="78"/>
      <c r="G54" s="78"/>
    </row>
    <row r="55" spans="2:7">
      <c r="C55" s="81" t="s">
        <v>229</v>
      </c>
      <c r="D55" s="81"/>
      <c r="E55" s="81"/>
      <c r="F55" s="81"/>
      <c r="G55" s="81"/>
    </row>
    <row r="56" spans="2:7">
      <c r="C56" s="80" t="s">
        <v>230</v>
      </c>
      <c r="D56" s="80"/>
      <c r="E56" s="80"/>
      <c r="F56" s="80"/>
      <c r="G56" s="80"/>
    </row>
    <row r="58" spans="2:7">
      <c r="B58" s="57">
        <v>7</v>
      </c>
      <c r="C58" s="57" t="s">
        <v>182</v>
      </c>
    </row>
    <row r="59" spans="2:7">
      <c r="C59" s="78" t="s">
        <v>963</v>
      </c>
      <c r="D59" s="78"/>
      <c r="E59" s="78"/>
      <c r="F59" s="78"/>
      <c r="G59" s="78"/>
    </row>
    <row r="60" spans="2:7" s="68" customFormat="1">
      <c r="C60" s="500" t="s">
        <v>1120</v>
      </c>
      <c r="D60" s="500"/>
      <c r="E60" s="500"/>
      <c r="F60" s="500"/>
      <c r="G60" s="500"/>
    </row>
    <row r="61" spans="2:7">
      <c r="C61" s="80" t="s">
        <v>231</v>
      </c>
      <c r="D61" s="80"/>
      <c r="E61" s="80"/>
      <c r="F61" s="80"/>
      <c r="G61" s="80"/>
    </row>
    <row r="63" spans="2:7">
      <c r="B63" s="69" t="s">
        <v>183</v>
      </c>
      <c r="C63" s="57" t="s">
        <v>184</v>
      </c>
    </row>
    <row r="64" spans="2:7">
      <c r="C64" s="77" t="s">
        <v>205</v>
      </c>
      <c r="D64" s="77"/>
      <c r="E64" s="77"/>
      <c r="F64" s="77"/>
      <c r="G64" s="77"/>
    </row>
    <row r="65" spans="3:7">
      <c r="C65" s="77" t="s">
        <v>232</v>
      </c>
      <c r="D65" s="77"/>
      <c r="E65" s="77"/>
      <c r="F65" s="77"/>
      <c r="G65" s="77"/>
    </row>
    <row r="66" spans="3:7">
      <c r="C66" s="501" t="s">
        <v>233</v>
      </c>
      <c r="D66" s="501"/>
      <c r="E66" s="501"/>
      <c r="F66" s="501"/>
      <c r="G66" s="501"/>
    </row>
    <row r="67" spans="3:7">
      <c r="C67" s="77" t="s">
        <v>234</v>
      </c>
      <c r="D67" s="77"/>
      <c r="E67" s="77"/>
      <c r="F67" s="77"/>
      <c r="G67" s="77"/>
    </row>
  </sheetData>
  <sheetProtection selectLockedCells="1"/>
  <mergeCells count="21">
    <mergeCell ref="C60:G60"/>
    <mergeCell ref="C66:G66"/>
    <mergeCell ref="E30:G30"/>
    <mergeCell ref="E31:G31"/>
    <mergeCell ref="E33:G33"/>
    <mergeCell ref="C47:G47"/>
    <mergeCell ref="E32:G32"/>
    <mergeCell ref="E29:G29"/>
    <mergeCell ref="B6:G6"/>
    <mergeCell ref="B17:G17"/>
    <mergeCell ref="C24:G24"/>
    <mergeCell ref="E18:G18"/>
    <mergeCell ref="E20:G20"/>
    <mergeCell ref="E21:G21"/>
    <mergeCell ref="E22:G22"/>
    <mergeCell ref="E28:G28"/>
    <mergeCell ref="B4:G4"/>
    <mergeCell ref="E23:G23"/>
    <mergeCell ref="E25:G25"/>
    <mergeCell ref="E26:G26"/>
    <mergeCell ref="E27:G27"/>
  </mergeCells>
  <phoneticPr fontId="2"/>
  <pageMargins left="0.70866141732283472" right="0.51181102362204722" top="0.74803149606299213" bottom="0.74803149606299213" header="0.31496062992125984" footer="0.31496062992125984"/>
  <pageSetup paperSize="9"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99"/>
  </sheetPr>
  <dimension ref="A1:AQ745"/>
  <sheetViews>
    <sheetView showGridLines="0" zoomScaleNormal="100" zoomScaleSheetLayoutView="100" workbookViewId="0">
      <selection activeCell="J24" sqref="J24"/>
    </sheetView>
  </sheetViews>
  <sheetFormatPr defaultRowHeight="13.5"/>
  <cols>
    <col min="1" max="1" width="2.875" style="299" customWidth="1"/>
    <col min="2" max="2" width="2.375" style="196" customWidth="1"/>
    <col min="3" max="6" width="6.125" style="196" customWidth="1"/>
    <col min="7" max="7" width="2.875" style="196" bestFit="1" customWidth="1"/>
    <col min="8" max="8" width="4.5" style="196" customWidth="1"/>
    <col min="9" max="9" width="4.5" style="196" bestFit="1" customWidth="1"/>
    <col min="10" max="10" width="7.875" style="199" customWidth="1"/>
    <col min="11" max="11" width="7.625" style="196" customWidth="1"/>
    <col min="12" max="13" width="4" style="196" customWidth="1"/>
    <col min="14" max="14" width="7.875" style="199" customWidth="1"/>
    <col min="15" max="15" width="7.625" style="196" customWidth="1"/>
    <col min="16" max="17" width="4" style="196" customWidth="1"/>
    <col min="18" max="18" width="3.5" style="196" customWidth="1"/>
    <col min="19" max="19" width="6.75" style="196" customWidth="1"/>
    <col min="20" max="20" width="95.625" style="480" customWidth="1"/>
    <col min="21" max="23" width="13.375" style="196" customWidth="1"/>
    <col min="24" max="24" width="3.25" style="200" customWidth="1"/>
    <col min="25" max="25" width="10.625" style="197" customWidth="1"/>
    <col min="26" max="26" width="22" style="197" customWidth="1"/>
    <col min="27" max="27" width="4.625" style="197" customWidth="1"/>
    <col min="28" max="28" width="9.75" style="197" customWidth="1"/>
    <col min="29" max="29" width="9" style="197" customWidth="1"/>
    <col min="30" max="30" width="3.375" style="198" customWidth="1"/>
    <col min="31" max="31" width="4.5" style="198" customWidth="1"/>
    <col min="32" max="32" width="2.875" style="198" customWidth="1"/>
    <col min="33" max="33" width="5.375" style="198" customWidth="1"/>
    <col min="34" max="34" width="3.375" style="196" customWidth="1"/>
    <col min="35" max="35" width="10.5" style="196" customWidth="1"/>
    <col min="36" max="36" width="3.25" style="196" customWidth="1"/>
    <col min="37" max="37" width="4.75" style="196" customWidth="1"/>
    <col min="38" max="38" width="5.875" style="196" customWidth="1"/>
    <col min="39" max="39" width="5.25" style="1" customWidth="1"/>
    <col min="40" max="40" width="11" style="1" customWidth="1"/>
    <col min="41" max="41" width="9" style="1" customWidth="1"/>
    <col min="42" max="42" width="16" style="2" customWidth="1"/>
    <col min="43" max="43" width="6.25" style="2" customWidth="1"/>
    <col min="44" max="44" width="9" style="196" customWidth="1"/>
    <col min="45" max="145" width="9" style="196"/>
    <col min="146" max="146" width="3.375" style="196" customWidth="1"/>
    <col min="147" max="150" width="0" style="196" hidden="1" customWidth="1"/>
    <col min="151" max="152" width="16.75" style="196" customWidth="1"/>
    <col min="153" max="156" width="0" style="196" hidden="1" customWidth="1"/>
    <col min="157" max="157" width="3.75" style="196" customWidth="1"/>
    <col min="158" max="159" width="5.875" style="196" customWidth="1"/>
    <col min="160" max="160" width="0" style="196" hidden="1" customWidth="1"/>
    <col min="161" max="161" width="11.25" style="196" customWidth="1"/>
    <col min="162" max="162" width="0" style="196" hidden="1" customWidth="1"/>
    <col min="163" max="163" width="8.75" style="196" customWidth="1"/>
    <col min="164" max="164" width="5" style="196" customWidth="1"/>
    <col min="165" max="165" width="8.75" style="196" bestFit="1" customWidth="1"/>
    <col min="166" max="166" width="11.25" style="196" customWidth="1"/>
    <col min="167" max="167" width="0" style="196" hidden="1" customWidth="1"/>
    <col min="168" max="168" width="8.75" style="196" customWidth="1"/>
    <col min="169" max="169" width="4.875" style="196" customWidth="1"/>
    <col min="170" max="171" width="0" style="196" hidden="1" customWidth="1"/>
    <col min="172" max="172" width="8.75" style="196" customWidth="1"/>
    <col min="173" max="173" width="3.875" style="196" customWidth="1"/>
    <col min="174" max="174" width="10.625" style="196" customWidth="1"/>
    <col min="175" max="188" width="0" style="196" hidden="1" customWidth="1"/>
    <col min="189" max="401" width="9" style="196"/>
    <col min="402" max="402" width="3.375" style="196" customWidth="1"/>
    <col min="403" max="406" width="0" style="196" hidden="1" customWidth="1"/>
    <col min="407" max="408" width="16.75" style="196" customWidth="1"/>
    <col min="409" max="412" width="0" style="196" hidden="1" customWidth="1"/>
    <col min="413" max="413" width="3.75" style="196" customWidth="1"/>
    <col min="414" max="415" width="5.875" style="196" customWidth="1"/>
    <col min="416" max="416" width="0" style="196" hidden="1" customWidth="1"/>
    <col min="417" max="417" width="11.25" style="196" customWidth="1"/>
    <col min="418" max="418" width="0" style="196" hidden="1" customWidth="1"/>
    <col min="419" max="419" width="8.75" style="196" customWidth="1"/>
    <col min="420" max="420" width="5" style="196" customWidth="1"/>
    <col min="421" max="421" width="8.75" style="196" bestFit="1" customWidth="1"/>
    <col min="422" max="422" width="11.25" style="196" customWidth="1"/>
    <col min="423" max="423" width="0" style="196" hidden="1" customWidth="1"/>
    <col min="424" max="424" width="8.75" style="196" customWidth="1"/>
    <col min="425" max="425" width="4.875" style="196" customWidth="1"/>
    <col min="426" max="427" width="0" style="196" hidden="1" customWidth="1"/>
    <col min="428" max="428" width="8.75" style="196" customWidth="1"/>
    <col min="429" max="429" width="3.875" style="196" customWidth="1"/>
    <col min="430" max="430" width="10.625" style="196" customWidth="1"/>
    <col min="431" max="444" width="0" style="196" hidden="1" customWidth="1"/>
    <col min="445" max="657" width="9" style="196"/>
    <col min="658" max="658" width="3.375" style="196" customWidth="1"/>
    <col min="659" max="662" width="0" style="196" hidden="1" customWidth="1"/>
    <col min="663" max="664" width="16.75" style="196" customWidth="1"/>
    <col min="665" max="668" width="0" style="196" hidden="1" customWidth="1"/>
    <col min="669" max="669" width="3.75" style="196" customWidth="1"/>
    <col min="670" max="671" width="5.875" style="196" customWidth="1"/>
    <col min="672" max="672" width="0" style="196" hidden="1" customWidth="1"/>
    <col min="673" max="673" width="11.25" style="196" customWidth="1"/>
    <col min="674" max="674" width="0" style="196" hidden="1" customWidth="1"/>
    <col min="675" max="675" width="8.75" style="196" customWidth="1"/>
    <col min="676" max="676" width="5" style="196" customWidth="1"/>
    <col min="677" max="677" width="8.75" style="196" bestFit="1" customWidth="1"/>
    <col min="678" max="678" width="11.25" style="196" customWidth="1"/>
    <col min="679" max="679" width="0" style="196" hidden="1" customWidth="1"/>
    <col min="680" max="680" width="8.75" style="196" customWidth="1"/>
    <col min="681" max="681" width="4.875" style="196" customWidth="1"/>
    <col min="682" max="683" width="0" style="196" hidden="1" customWidth="1"/>
    <col min="684" max="684" width="8.75" style="196" customWidth="1"/>
    <col min="685" max="685" width="3.875" style="196" customWidth="1"/>
    <col min="686" max="686" width="10.625" style="196" customWidth="1"/>
    <col min="687" max="700" width="0" style="196" hidden="1" customWidth="1"/>
    <col min="701" max="913" width="9" style="196"/>
    <col min="914" max="914" width="3.375" style="196" customWidth="1"/>
    <col min="915" max="918" width="0" style="196" hidden="1" customWidth="1"/>
    <col min="919" max="920" width="16.75" style="196" customWidth="1"/>
    <col min="921" max="924" width="0" style="196" hidden="1" customWidth="1"/>
    <col min="925" max="925" width="3.75" style="196" customWidth="1"/>
    <col min="926" max="927" width="5.875" style="196" customWidth="1"/>
    <col min="928" max="928" width="0" style="196" hidden="1" customWidth="1"/>
    <col min="929" max="929" width="11.25" style="196" customWidth="1"/>
    <col min="930" max="930" width="0" style="196" hidden="1" customWidth="1"/>
    <col min="931" max="931" width="8.75" style="196" customWidth="1"/>
    <col min="932" max="932" width="5" style="196" customWidth="1"/>
    <col min="933" max="933" width="8.75" style="196" bestFit="1" customWidth="1"/>
    <col min="934" max="934" width="11.25" style="196" customWidth="1"/>
    <col min="935" max="935" width="0" style="196" hidden="1" customWidth="1"/>
    <col min="936" max="936" width="8.75" style="196" customWidth="1"/>
    <col min="937" max="937" width="4.875" style="196" customWidth="1"/>
    <col min="938" max="939" width="0" style="196" hidden="1" customWidth="1"/>
    <col min="940" max="940" width="8.75" style="196" customWidth="1"/>
    <col min="941" max="941" width="3.875" style="196" customWidth="1"/>
    <col min="942" max="942" width="10.625" style="196" customWidth="1"/>
    <col min="943" max="956" width="0" style="196" hidden="1" customWidth="1"/>
    <col min="957" max="1169" width="9" style="196"/>
    <col min="1170" max="1170" width="3.375" style="196" customWidth="1"/>
    <col min="1171" max="1174" width="0" style="196" hidden="1" customWidth="1"/>
    <col min="1175" max="1176" width="16.75" style="196" customWidth="1"/>
    <col min="1177" max="1180" width="0" style="196" hidden="1" customWidth="1"/>
    <col min="1181" max="1181" width="3.75" style="196" customWidth="1"/>
    <col min="1182" max="1183" width="5.875" style="196" customWidth="1"/>
    <col min="1184" max="1184" width="0" style="196" hidden="1" customWidth="1"/>
    <col min="1185" max="1185" width="11.25" style="196" customWidth="1"/>
    <col min="1186" max="1186" width="0" style="196" hidden="1" customWidth="1"/>
    <col min="1187" max="1187" width="8.75" style="196" customWidth="1"/>
    <col min="1188" max="1188" width="5" style="196" customWidth="1"/>
    <col min="1189" max="1189" width="8.75" style="196" bestFit="1" customWidth="1"/>
    <col min="1190" max="1190" width="11.25" style="196" customWidth="1"/>
    <col min="1191" max="1191" width="0" style="196" hidden="1" customWidth="1"/>
    <col min="1192" max="1192" width="8.75" style="196" customWidth="1"/>
    <col min="1193" max="1193" width="4.875" style="196" customWidth="1"/>
    <col min="1194" max="1195" width="0" style="196" hidden="1" customWidth="1"/>
    <col min="1196" max="1196" width="8.75" style="196" customWidth="1"/>
    <col min="1197" max="1197" width="3.875" style="196" customWidth="1"/>
    <col min="1198" max="1198" width="10.625" style="196" customWidth="1"/>
    <col min="1199" max="1212" width="0" style="196" hidden="1" customWidth="1"/>
    <col min="1213" max="1425" width="9" style="196"/>
    <col min="1426" max="1426" width="3.375" style="196" customWidth="1"/>
    <col min="1427" max="1430" width="0" style="196" hidden="1" customWidth="1"/>
    <col min="1431" max="1432" width="16.75" style="196" customWidth="1"/>
    <col min="1433" max="1436" width="0" style="196" hidden="1" customWidth="1"/>
    <col min="1437" max="1437" width="3.75" style="196" customWidth="1"/>
    <col min="1438" max="1439" width="5.875" style="196" customWidth="1"/>
    <col min="1440" max="1440" width="0" style="196" hidden="1" customWidth="1"/>
    <col min="1441" max="1441" width="11.25" style="196" customWidth="1"/>
    <col min="1442" max="1442" width="0" style="196" hidden="1" customWidth="1"/>
    <col min="1443" max="1443" width="8.75" style="196" customWidth="1"/>
    <col min="1444" max="1444" width="5" style="196" customWidth="1"/>
    <col min="1445" max="1445" width="8.75" style="196" bestFit="1" customWidth="1"/>
    <col min="1446" max="1446" width="11.25" style="196" customWidth="1"/>
    <col min="1447" max="1447" width="0" style="196" hidden="1" customWidth="1"/>
    <col min="1448" max="1448" width="8.75" style="196" customWidth="1"/>
    <col min="1449" max="1449" width="4.875" style="196" customWidth="1"/>
    <col min="1450" max="1451" width="0" style="196" hidden="1" customWidth="1"/>
    <col min="1452" max="1452" width="8.75" style="196" customWidth="1"/>
    <col min="1453" max="1453" width="3.875" style="196" customWidth="1"/>
    <col min="1454" max="1454" width="10.625" style="196" customWidth="1"/>
    <col min="1455" max="1468" width="0" style="196" hidden="1" customWidth="1"/>
    <col min="1469" max="1681" width="9" style="196"/>
    <col min="1682" max="1682" width="3.375" style="196" customWidth="1"/>
    <col min="1683" max="1686" width="0" style="196" hidden="1" customWidth="1"/>
    <col min="1687" max="1688" width="16.75" style="196" customWidth="1"/>
    <col min="1689" max="1692" width="0" style="196" hidden="1" customWidth="1"/>
    <col min="1693" max="1693" width="3.75" style="196" customWidth="1"/>
    <col min="1694" max="1695" width="5.875" style="196" customWidth="1"/>
    <col min="1696" max="1696" width="0" style="196" hidden="1" customWidth="1"/>
    <col min="1697" max="1697" width="11.25" style="196" customWidth="1"/>
    <col min="1698" max="1698" width="0" style="196" hidden="1" customWidth="1"/>
    <col min="1699" max="1699" width="8.75" style="196" customWidth="1"/>
    <col min="1700" max="1700" width="5" style="196" customWidth="1"/>
    <col min="1701" max="1701" width="8.75" style="196" bestFit="1" customWidth="1"/>
    <col min="1702" max="1702" width="11.25" style="196" customWidth="1"/>
    <col min="1703" max="1703" width="0" style="196" hidden="1" customWidth="1"/>
    <col min="1704" max="1704" width="8.75" style="196" customWidth="1"/>
    <col min="1705" max="1705" width="4.875" style="196" customWidth="1"/>
    <col min="1706" max="1707" width="0" style="196" hidden="1" customWidth="1"/>
    <col min="1708" max="1708" width="8.75" style="196" customWidth="1"/>
    <col min="1709" max="1709" width="3.875" style="196" customWidth="1"/>
    <col min="1710" max="1710" width="10.625" style="196" customWidth="1"/>
    <col min="1711" max="1724" width="0" style="196" hidden="1" customWidth="1"/>
    <col min="1725" max="1937" width="9" style="196"/>
    <col min="1938" max="1938" width="3.375" style="196" customWidth="1"/>
    <col min="1939" max="1942" width="0" style="196" hidden="1" customWidth="1"/>
    <col min="1943" max="1944" width="16.75" style="196" customWidth="1"/>
    <col min="1945" max="1948" width="0" style="196" hidden="1" customWidth="1"/>
    <col min="1949" max="1949" width="3.75" style="196" customWidth="1"/>
    <col min="1950" max="1951" width="5.875" style="196" customWidth="1"/>
    <col min="1952" max="1952" width="0" style="196" hidden="1" customWidth="1"/>
    <col min="1953" max="1953" width="11.25" style="196" customWidth="1"/>
    <col min="1954" max="1954" width="0" style="196" hidden="1" customWidth="1"/>
    <col min="1955" max="1955" width="8.75" style="196" customWidth="1"/>
    <col min="1956" max="1956" width="5" style="196" customWidth="1"/>
    <col min="1957" max="1957" width="8.75" style="196" bestFit="1" customWidth="1"/>
    <col min="1958" max="1958" width="11.25" style="196" customWidth="1"/>
    <col min="1959" max="1959" width="0" style="196" hidden="1" customWidth="1"/>
    <col min="1960" max="1960" width="8.75" style="196" customWidth="1"/>
    <col min="1961" max="1961" width="4.875" style="196" customWidth="1"/>
    <col min="1962" max="1963" width="0" style="196" hidden="1" customWidth="1"/>
    <col min="1964" max="1964" width="8.75" style="196" customWidth="1"/>
    <col min="1965" max="1965" width="3.875" style="196" customWidth="1"/>
    <col min="1966" max="1966" width="10.625" style="196" customWidth="1"/>
    <col min="1967" max="1980" width="0" style="196" hidden="1" customWidth="1"/>
    <col min="1981" max="2193" width="9" style="196"/>
    <col min="2194" max="2194" width="3.375" style="196" customWidth="1"/>
    <col min="2195" max="2198" width="0" style="196" hidden="1" customWidth="1"/>
    <col min="2199" max="2200" width="16.75" style="196" customWidth="1"/>
    <col min="2201" max="2204" width="0" style="196" hidden="1" customWidth="1"/>
    <col min="2205" max="2205" width="3.75" style="196" customWidth="1"/>
    <col min="2206" max="2207" width="5.875" style="196" customWidth="1"/>
    <col min="2208" max="2208" width="0" style="196" hidden="1" customWidth="1"/>
    <col min="2209" max="2209" width="11.25" style="196" customWidth="1"/>
    <col min="2210" max="2210" width="0" style="196" hidden="1" customWidth="1"/>
    <col min="2211" max="2211" width="8.75" style="196" customWidth="1"/>
    <col min="2212" max="2212" width="5" style="196" customWidth="1"/>
    <col min="2213" max="2213" width="8.75" style="196" bestFit="1" customWidth="1"/>
    <col min="2214" max="2214" width="11.25" style="196" customWidth="1"/>
    <col min="2215" max="2215" width="0" style="196" hidden="1" customWidth="1"/>
    <col min="2216" max="2216" width="8.75" style="196" customWidth="1"/>
    <col min="2217" max="2217" width="4.875" style="196" customWidth="1"/>
    <col min="2218" max="2219" width="0" style="196" hidden="1" customWidth="1"/>
    <col min="2220" max="2220" width="8.75" style="196" customWidth="1"/>
    <col min="2221" max="2221" width="3.875" style="196" customWidth="1"/>
    <col min="2222" max="2222" width="10.625" style="196" customWidth="1"/>
    <col min="2223" max="2236" width="0" style="196" hidden="1" customWidth="1"/>
    <col min="2237" max="2449" width="9" style="196"/>
    <col min="2450" max="2450" width="3.375" style="196" customWidth="1"/>
    <col min="2451" max="2454" width="0" style="196" hidden="1" customWidth="1"/>
    <col min="2455" max="2456" width="16.75" style="196" customWidth="1"/>
    <col min="2457" max="2460" width="0" style="196" hidden="1" customWidth="1"/>
    <col min="2461" max="2461" width="3.75" style="196" customWidth="1"/>
    <col min="2462" max="2463" width="5.875" style="196" customWidth="1"/>
    <col min="2464" max="2464" width="0" style="196" hidden="1" customWidth="1"/>
    <col min="2465" max="2465" width="11.25" style="196" customWidth="1"/>
    <col min="2466" max="2466" width="0" style="196" hidden="1" customWidth="1"/>
    <col min="2467" max="2467" width="8.75" style="196" customWidth="1"/>
    <col min="2468" max="2468" width="5" style="196" customWidth="1"/>
    <col min="2469" max="2469" width="8.75" style="196" bestFit="1" customWidth="1"/>
    <col min="2470" max="2470" width="11.25" style="196" customWidth="1"/>
    <col min="2471" max="2471" width="0" style="196" hidden="1" customWidth="1"/>
    <col min="2472" max="2472" width="8.75" style="196" customWidth="1"/>
    <col min="2473" max="2473" width="4.875" style="196" customWidth="1"/>
    <col min="2474" max="2475" width="0" style="196" hidden="1" customWidth="1"/>
    <col min="2476" max="2476" width="8.75" style="196" customWidth="1"/>
    <col min="2477" max="2477" width="3.875" style="196" customWidth="1"/>
    <col min="2478" max="2478" width="10.625" style="196" customWidth="1"/>
    <col min="2479" max="2492" width="0" style="196" hidden="1" customWidth="1"/>
    <col min="2493" max="2705" width="9" style="196"/>
    <col min="2706" max="2706" width="3.375" style="196" customWidth="1"/>
    <col min="2707" max="2710" width="0" style="196" hidden="1" customWidth="1"/>
    <col min="2711" max="2712" width="16.75" style="196" customWidth="1"/>
    <col min="2713" max="2716" width="0" style="196" hidden="1" customWidth="1"/>
    <col min="2717" max="2717" width="3.75" style="196" customWidth="1"/>
    <col min="2718" max="2719" width="5.875" style="196" customWidth="1"/>
    <col min="2720" max="2720" width="0" style="196" hidden="1" customWidth="1"/>
    <col min="2721" max="2721" width="11.25" style="196" customWidth="1"/>
    <col min="2722" max="2722" width="0" style="196" hidden="1" customWidth="1"/>
    <col min="2723" max="2723" width="8.75" style="196" customWidth="1"/>
    <col min="2724" max="2724" width="5" style="196" customWidth="1"/>
    <col min="2725" max="2725" width="8.75" style="196" bestFit="1" customWidth="1"/>
    <col min="2726" max="2726" width="11.25" style="196" customWidth="1"/>
    <col min="2727" max="2727" width="0" style="196" hidden="1" customWidth="1"/>
    <col min="2728" max="2728" width="8.75" style="196" customWidth="1"/>
    <col min="2729" max="2729" width="4.875" style="196" customWidth="1"/>
    <col min="2730" max="2731" width="0" style="196" hidden="1" customWidth="1"/>
    <col min="2732" max="2732" width="8.75" style="196" customWidth="1"/>
    <col min="2733" max="2733" width="3.875" style="196" customWidth="1"/>
    <col min="2734" max="2734" width="10.625" style="196" customWidth="1"/>
    <col min="2735" max="2748" width="0" style="196" hidden="1" customWidth="1"/>
    <col min="2749" max="2961" width="9" style="196"/>
    <col min="2962" max="2962" width="3.375" style="196" customWidth="1"/>
    <col min="2963" max="2966" width="0" style="196" hidden="1" customWidth="1"/>
    <col min="2967" max="2968" width="16.75" style="196" customWidth="1"/>
    <col min="2969" max="2972" width="0" style="196" hidden="1" customWidth="1"/>
    <col min="2973" max="2973" width="3.75" style="196" customWidth="1"/>
    <col min="2974" max="2975" width="5.875" style="196" customWidth="1"/>
    <col min="2976" max="2976" width="0" style="196" hidden="1" customWidth="1"/>
    <col min="2977" max="2977" width="11.25" style="196" customWidth="1"/>
    <col min="2978" max="2978" width="0" style="196" hidden="1" customWidth="1"/>
    <col min="2979" max="2979" width="8.75" style="196" customWidth="1"/>
    <col min="2980" max="2980" width="5" style="196" customWidth="1"/>
    <col min="2981" max="2981" width="8.75" style="196" bestFit="1" customWidth="1"/>
    <col min="2982" max="2982" width="11.25" style="196" customWidth="1"/>
    <col min="2983" max="2983" width="0" style="196" hidden="1" customWidth="1"/>
    <col min="2984" max="2984" width="8.75" style="196" customWidth="1"/>
    <col min="2985" max="2985" width="4.875" style="196" customWidth="1"/>
    <col min="2986" max="2987" width="0" style="196" hidden="1" customWidth="1"/>
    <col min="2988" max="2988" width="8.75" style="196" customWidth="1"/>
    <col min="2989" max="2989" width="3.875" style="196" customWidth="1"/>
    <col min="2990" max="2990" width="10.625" style="196" customWidth="1"/>
    <col min="2991" max="3004" width="0" style="196" hidden="1" customWidth="1"/>
    <col min="3005" max="3217" width="9" style="196"/>
    <col min="3218" max="3218" width="3.375" style="196" customWidth="1"/>
    <col min="3219" max="3222" width="0" style="196" hidden="1" customWidth="1"/>
    <col min="3223" max="3224" width="16.75" style="196" customWidth="1"/>
    <col min="3225" max="3228" width="0" style="196" hidden="1" customWidth="1"/>
    <col min="3229" max="3229" width="3.75" style="196" customWidth="1"/>
    <col min="3230" max="3231" width="5.875" style="196" customWidth="1"/>
    <col min="3232" max="3232" width="0" style="196" hidden="1" customWidth="1"/>
    <col min="3233" max="3233" width="11.25" style="196" customWidth="1"/>
    <col min="3234" max="3234" width="0" style="196" hidden="1" customWidth="1"/>
    <col min="3235" max="3235" width="8.75" style="196" customWidth="1"/>
    <col min="3236" max="3236" width="5" style="196" customWidth="1"/>
    <col min="3237" max="3237" width="8.75" style="196" bestFit="1" customWidth="1"/>
    <col min="3238" max="3238" width="11.25" style="196" customWidth="1"/>
    <col min="3239" max="3239" width="0" style="196" hidden="1" customWidth="1"/>
    <col min="3240" max="3240" width="8.75" style="196" customWidth="1"/>
    <col min="3241" max="3241" width="4.875" style="196" customWidth="1"/>
    <col min="3242" max="3243" width="0" style="196" hidden="1" customWidth="1"/>
    <col min="3244" max="3244" width="8.75" style="196" customWidth="1"/>
    <col min="3245" max="3245" width="3.875" style="196" customWidth="1"/>
    <col min="3246" max="3246" width="10.625" style="196" customWidth="1"/>
    <col min="3247" max="3260" width="0" style="196" hidden="1" customWidth="1"/>
    <col min="3261" max="3473" width="9" style="196"/>
    <col min="3474" max="3474" width="3.375" style="196" customWidth="1"/>
    <col min="3475" max="3478" width="0" style="196" hidden="1" customWidth="1"/>
    <col min="3479" max="3480" width="16.75" style="196" customWidth="1"/>
    <col min="3481" max="3484" width="0" style="196" hidden="1" customWidth="1"/>
    <col min="3485" max="3485" width="3.75" style="196" customWidth="1"/>
    <col min="3486" max="3487" width="5.875" style="196" customWidth="1"/>
    <col min="3488" max="3488" width="0" style="196" hidden="1" customWidth="1"/>
    <col min="3489" max="3489" width="11.25" style="196" customWidth="1"/>
    <col min="3490" max="3490" width="0" style="196" hidden="1" customWidth="1"/>
    <col min="3491" max="3491" width="8.75" style="196" customWidth="1"/>
    <col min="3492" max="3492" width="5" style="196" customWidth="1"/>
    <col min="3493" max="3493" width="8.75" style="196" bestFit="1" customWidth="1"/>
    <col min="3494" max="3494" width="11.25" style="196" customWidth="1"/>
    <col min="3495" max="3495" width="0" style="196" hidden="1" customWidth="1"/>
    <col min="3496" max="3496" width="8.75" style="196" customWidth="1"/>
    <col min="3497" max="3497" width="4.875" style="196" customWidth="1"/>
    <col min="3498" max="3499" width="0" style="196" hidden="1" customWidth="1"/>
    <col min="3500" max="3500" width="8.75" style="196" customWidth="1"/>
    <col min="3501" max="3501" width="3.875" style="196" customWidth="1"/>
    <col min="3502" max="3502" width="10.625" style="196" customWidth="1"/>
    <col min="3503" max="3516" width="0" style="196" hidden="1" customWidth="1"/>
    <col min="3517" max="3729" width="9" style="196"/>
    <col min="3730" max="3730" width="3.375" style="196" customWidth="1"/>
    <col min="3731" max="3734" width="0" style="196" hidden="1" customWidth="1"/>
    <col min="3735" max="3736" width="16.75" style="196" customWidth="1"/>
    <col min="3737" max="3740" width="0" style="196" hidden="1" customWidth="1"/>
    <col min="3741" max="3741" width="3.75" style="196" customWidth="1"/>
    <col min="3742" max="3743" width="5.875" style="196" customWidth="1"/>
    <col min="3744" max="3744" width="0" style="196" hidden="1" customWidth="1"/>
    <col min="3745" max="3745" width="11.25" style="196" customWidth="1"/>
    <col min="3746" max="3746" width="0" style="196" hidden="1" customWidth="1"/>
    <col min="3747" max="3747" width="8.75" style="196" customWidth="1"/>
    <col min="3748" max="3748" width="5" style="196" customWidth="1"/>
    <col min="3749" max="3749" width="8.75" style="196" bestFit="1" customWidth="1"/>
    <col min="3750" max="3750" width="11.25" style="196" customWidth="1"/>
    <col min="3751" max="3751" width="0" style="196" hidden="1" customWidth="1"/>
    <col min="3752" max="3752" width="8.75" style="196" customWidth="1"/>
    <col min="3753" max="3753" width="4.875" style="196" customWidth="1"/>
    <col min="3754" max="3755" width="0" style="196" hidden="1" customWidth="1"/>
    <col min="3756" max="3756" width="8.75" style="196" customWidth="1"/>
    <col min="3757" max="3757" width="3.875" style="196" customWidth="1"/>
    <col min="3758" max="3758" width="10.625" style="196" customWidth="1"/>
    <col min="3759" max="3772" width="0" style="196" hidden="1" customWidth="1"/>
    <col min="3773" max="3985" width="9" style="196"/>
    <col min="3986" max="3986" width="3.375" style="196" customWidth="1"/>
    <col min="3987" max="3990" width="0" style="196" hidden="1" customWidth="1"/>
    <col min="3991" max="3992" width="16.75" style="196" customWidth="1"/>
    <col min="3993" max="3996" width="0" style="196" hidden="1" customWidth="1"/>
    <col min="3997" max="3997" width="3.75" style="196" customWidth="1"/>
    <col min="3998" max="3999" width="5.875" style="196" customWidth="1"/>
    <col min="4000" max="4000" width="0" style="196" hidden="1" customWidth="1"/>
    <col min="4001" max="4001" width="11.25" style="196" customWidth="1"/>
    <col min="4002" max="4002" width="0" style="196" hidden="1" customWidth="1"/>
    <col min="4003" max="4003" width="8.75" style="196" customWidth="1"/>
    <col min="4004" max="4004" width="5" style="196" customWidth="1"/>
    <col min="4005" max="4005" width="8.75" style="196" bestFit="1" customWidth="1"/>
    <col min="4006" max="4006" width="11.25" style="196" customWidth="1"/>
    <col min="4007" max="4007" width="0" style="196" hidden="1" customWidth="1"/>
    <col min="4008" max="4008" width="8.75" style="196" customWidth="1"/>
    <col min="4009" max="4009" width="4.875" style="196" customWidth="1"/>
    <col min="4010" max="4011" width="0" style="196" hidden="1" customWidth="1"/>
    <col min="4012" max="4012" width="8.75" style="196" customWidth="1"/>
    <col min="4013" max="4013" width="3.875" style="196" customWidth="1"/>
    <col min="4014" max="4014" width="10.625" style="196" customWidth="1"/>
    <col min="4015" max="4028" width="0" style="196" hidden="1" customWidth="1"/>
    <col min="4029" max="4241" width="9" style="196"/>
    <col min="4242" max="4242" width="3.375" style="196" customWidth="1"/>
    <col min="4243" max="4246" width="0" style="196" hidden="1" customWidth="1"/>
    <col min="4247" max="4248" width="16.75" style="196" customWidth="1"/>
    <col min="4249" max="4252" width="0" style="196" hidden="1" customWidth="1"/>
    <col min="4253" max="4253" width="3.75" style="196" customWidth="1"/>
    <col min="4254" max="4255" width="5.875" style="196" customWidth="1"/>
    <col min="4256" max="4256" width="0" style="196" hidden="1" customWidth="1"/>
    <col min="4257" max="4257" width="11.25" style="196" customWidth="1"/>
    <col min="4258" max="4258" width="0" style="196" hidden="1" customWidth="1"/>
    <col min="4259" max="4259" width="8.75" style="196" customWidth="1"/>
    <col min="4260" max="4260" width="5" style="196" customWidth="1"/>
    <col min="4261" max="4261" width="8.75" style="196" bestFit="1" customWidth="1"/>
    <col min="4262" max="4262" width="11.25" style="196" customWidth="1"/>
    <col min="4263" max="4263" width="0" style="196" hidden="1" customWidth="1"/>
    <col min="4264" max="4264" width="8.75" style="196" customWidth="1"/>
    <col min="4265" max="4265" width="4.875" style="196" customWidth="1"/>
    <col min="4266" max="4267" width="0" style="196" hidden="1" customWidth="1"/>
    <col min="4268" max="4268" width="8.75" style="196" customWidth="1"/>
    <col min="4269" max="4269" width="3.875" style="196" customWidth="1"/>
    <col min="4270" max="4270" width="10.625" style="196" customWidth="1"/>
    <col min="4271" max="4284" width="0" style="196" hidden="1" customWidth="1"/>
    <col min="4285" max="4497" width="9" style="196"/>
    <col min="4498" max="4498" width="3.375" style="196" customWidth="1"/>
    <col min="4499" max="4502" width="0" style="196" hidden="1" customWidth="1"/>
    <col min="4503" max="4504" width="16.75" style="196" customWidth="1"/>
    <col min="4505" max="4508" width="0" style="196" hidden="1" customWidth="1"/>
    <col min="4509" max="4509" width="3.75" style="196" customWidth="1"/>
    <col min="4510" max="4511" width="5.875" style="196" customWidth="1"/>
    <col min="4512" max="4512" width="0" style="196" hidden="1" customWidth="1"/>
    <col min="4513" max="4513" width="11.25" style="196" customWidth="1"/>
    <col min="4514" max="4514" width="0" style="196" hidden="1" customWidth="1"/>
    <col min="4515" max="4515" width="8.75" style="196" customWidth="1"/>
    <col min="4516" max="4516" width="5" style="196" customWidth="1"/>
    <col min="4517" max="4517" width="8.75" style="196" bestFit="1" customWidth="1"/>
    <col min="4518" max="4518" width="11.25" style="196" customWidth="1"/>
    <col min="4519" max="4519" width="0" style="196" hidden="1" customWidth="1"/>
    <col min="4520" max="4520" width="8.75" style="196" customWidth="1"/>
    <col min="4521" max="4521" width="4.875" style="196" customWidth="1"/>
    <col min="4522" max="4523" width="0" style="196" hidden="1" customWidth="1"/>
    <col min="4524" max="4524" width="8.75" style="196" customWidth="1"/>
    <col min="4525" max="4525" width="3.875" style="196" customWidth="1"/>
    <col min="4526" max="4526" width="10.625" style="196" customWidth="1"/>
    <col min="4527" max="4540" width="0" style="196" hidden="1" customWidth="1"/>
    <col min="4541" max="4753" width="9" style="196"/>
    <col min="4754" max="4754" width="3.375" style="196" customWidth="1"/>
    <col min="4755" max="4758" width="0" style="196" hidden="1" customWidth="1"/>
    <col min="4759" max="4760" width="16.75" style="196" customWidth="1"/>
    <col min="4761" max="4764" width="0" style="196" hidden="1" customWidth="1"/>
    <col min="4765" max="4765" width="3.75" style="196" customWidth="1"/>
    <col min="4766" max="4767" width="5.875" style="196" customWidth="1"/>
    <col min="4768" max="4768" width="0" style="196" hidden="1" customWidth="1"/>
    <col min="4769" max="4769" width="11.25" style="196" customWidth="1"/>
    <col min="4770" max="4770" width="0" style="196" hidden="1" customWidth="1"/>
    <col min="4771" max="4771" width="8.75" style="196" customWidth="1"/>
    <col min="4772" max="4772" width="5" style="196" customWidth="1"/>
    <col min="4773" max="4773" width="8.75" style="196" bestFit="1" customWidth="1"/>
    <col min="4774" max="4774" width="11.25" style="196" customWidth="1"/>
    <col min="4775" max="4775" width="0" style="196" hidden="1" customWidth="1"/>
    <col min="4776" max="4776" width="8.75" style="196" customWidth="1"/>
    <col min="4777" max="4777" width="4.875" style="196" customWidth="1"/>
    <col min="4778" max="4779" width="0" style="196" hidden="1" customWidth="1"/>
    <col min="4780" max="4780" width="8.75" style="196" customWidth="1"/>
    <col min="4781" max="4781" width="3.875" style="196" customWidth="1"/>
    <col min="4782" max="4782" width="10.625" style="196" customWidth="1"/>
    <col min="4783" max="4796" width="0" style="196" hidden="1" customWidth="1"/>
    <col min="4797" max="5009" width="9" style="196"/>
    <col min="5010" max="5010" width="3.375" style="196" customWidth="1"/>
    <col min="5011" max="5014" width="0" style="196" hidden="1" customWidth="1"/>
    <col min="5015" max="5016" width="16.75" style="196" customWidth="1"/>
    <col min="5017" max="5020" width="0" style="196" hidden="1" customWidth="1"/>
    <col min="5021" max="5021" width="3.75" style="196" customWidth="1"/>
    <col min="5022" max="5023" width="5.875" style="196" customWidth="1"/>
    <col min="5024" max="5024" width="0" style="196" hidden="1" customWidth="1"/>
    <col min="5025" max="5025" width="11.25" style="196" customWidth="1"/>
    <col min="5026" max="5026" width="0" style="196" hidden="1" customWidth="1"/>
    <col min="5027" max="5027" width="8.75" style="196" customWidth="1"/>
    <col min="5028" max="5028" width="5" style="196" customWidth="1"/>
    <col min="5029" max="5029" width="8.75" style="196" bestFit="1" customWidth="1"/>
    <col min="5030" max="5030" width="11.25" style="196" customWidth="1"/>
    <col min="5031" max="5031" width="0" style="196" hidden="1" customWidth="1"/>
    <col min="5032" max="5032" width="8.75" style="196" customWidth="1"/>
    <col min="5033" max="5033" width="4.875" style="196" customWidth="1"/>
    <col min="5034" max="5035" width="0" style="196" hidden="1" customWidth="1"/>
    <col min="5036" max="5036" width="8.75" style="196" customWidth="1"/>
    <col min="5037" max="5037" width="3.875" style="196" customWidth="1"/>
    <col min="5038" max="5038" width="10.625" style="196" customWidth="1"/>
    <col min="5039" max="5052" width="0" style="196" hidden="1" customWidth="1"/>
    <col min="5053" max="5265" width="9" style="196"/>
    <col min="5266" max="5266" width="3.375" style="196" customWidth="1"/>
    <col min="5267" max="5270" width="0" style="196" hidden="1" customWidth="1"/>
    <col min="5271" max="5272" width="16.75" style="196" customWidth="1"/>
    <col min="5273" max="5276" width="0" style="196" hidden="1" customWidth="1"/>
    <col min="5277" max="5277" width="3.75" style="196" customWidth="1"/>
    <col min="5278" max="5279" width="5.875" style="196" customWidth="1"/>
    <col min="5280" max="5280" width="0" style="196" hidden="1" customWidth="1"/>
    <col min="5281" max="5281" width="11.25" style="196" customWidth="1"/>
    <col min="5282" max="5282" width="0" style="196" hidden="1" customWidth="1"/>
    <col min="5283" max="5283" width="8.75" style="196" customWidth="1"/>
    <col min="5284" max="5284" width="5" style="196" customWidth="1"/>
    <col min="5285" max="5285" width="8.75" style="196" bestFit="1" customWidth="1"/>
    <col min="5286" max="5286" width="11.25" style="196" customWidth="1"/>
    <col min="5287" max="5287" width="0" style="196" hidden="1" customWidth="1"/>
    <col min="5288" max="5288" width="8.75" style="196" customWidth="1"/>
    <col min="5289" max="5289" width="4.875" style="196" customWidth="1"/>
    <col min="5290" max="5291" width="0" style="196" hidden="1" customWidth="1"/>
    <col min="5292" max="5292" width="8.75" style="196" customWidth="1"/>
    <col min="5293" max="5293" width="3.875" style="196" customWidth="1"/>
    <col min="5294" max="5294" width="10.625" style="196" customWidth="1"/>
    <col min="5295" max="5308" width="0" style="196" hidden="1" customWidth="1"/>
    <col min="5309" max="5521" width="9" style="196"/>
    <col min="5522" max="5522" width="3.375" style="196" customWidth="1"/>
    <col min="5523" max="5526" width="0" style="196" hidden="1" customWidth="1"/>
    <col min="5527" max="5528" width="16.75" style="196" customWidth="1"/>
    <col min="5529" max="5532" width="0" style="196" hidden="1" customWidth="1"/>
    <col min="5533" max="5533" width="3.75" style="196" customWidth="1"/>
    <col min="5534" max="5535" width="5.875" style="196" customWidth="1"/>
    <col min="5536" max="5536" width="0" style="196" hidden="1" customWidth="1"/>
    <col min="5537" max="5537" width="11.25" style="196" customWidth="1"/>
    <col min="5538" max="5538" width="0" style="196" hidden="1" customWidth="1"/>
    <col min="5539" max="5539" width="8.75" style="196" customWidth="1"/>
    <col min="5540" max="5540" width="5" style="196" customWidth="1"/>
    <col min="5541" max="5541" width="8.75" style="196" bestFit="1" customWidth="1"/>
    <col min="5542" max="5542" width="11.25" style="196" customWidth="1"/>
    <col min="5543" max="5543" width="0" style="196" hidden="1" customWidth="1"/>
    <col min="5544" max="5544" width="8.75" style="196" customWidth="1"/>
    <col min="5545" max="5545" width="4.875" style="196" customWidth="1"/>
    <col min="5546" max="5547" width="0" style="196" hidden="1" customWidth="1"/>
    <col min="5548" max="5548" width="8.75" style="196" customWidth="1"/>
    <col min="5549" max="5549" width="3.875" style="196" customWidth="1"/>
    <col min="5550" max="5550" width="10.625" style="196" customWidth="1"/>
    <col min="5551" max="5564" width="0" style="196" hidden="1" customWidth="1"/>
    <col min="5565" max="5777" width="9" style="196"/>
    <col min="5778" max="5778" width="3.375" style="196" customWidth="1"/>
    <col min="5779" max="5782" width="0" style="196" hidden="1" customWidth="1"/>
    <col min="5783" max="5784" width="16.75" style="196" customWidth="1"/>
    <col min="5785" max="5788" width="0" style="196" hidden="1" customWidth="1"/>
    <col min="5789" max="5789" width="3.75" style="196" customWidth="1"/>
    <col min="5790" max="5791" width="5.875" style="196" customWidth="1"/>
    <col min="5792" max="5792" width="0" style="196" hidden="1" customWidth="1"/>
    <col min="5793" max="5793" width="11.25" style="196" customWidth="1"/>
    <col min="5794" max="5794" width="0" style="196" hidden="1" customWidth="1"/>
    <col min="5795" max="5795" width="8.75" style="196" customWidth="1"/>
    <col min="5796" max="5796" width="5" style="196" customWidth="1"/>
    <col min="5797" max="5797" width="8.75" style="196" bestFit="1" customWidth="1"/>
    <col min="5798" max="5798" width="11.25" style="196" customWidth="1"/>
    <col min="5799" max="5799" width="0" style="196" hidden="1" customWidth="1"/>
    <col min="5800" max="5800" width="8.75" style="196" customWidth="1"/>
    <col min="5801" max="5801" width="4.875" style="196" customWidth="1"/>
    <col min="5802" max="5803" width="0" style="196" hidden="1" customWidth="1"/>
    <col min="5804" max="5804" width="8.75" style="196" customWidth="1"/>
    <col min="5805" max="5805" width="3.875" style="196" customWidth="1"/>
    <col min="5806" max="5806" width="10.625" style="196" customWidth="1"/>
    <col min="5807" max="5820" width="0" style="196" hidden="1" customWidth="1"/>
    <col min="5821" max="6033" width="9" style="196"/>
    <col min="6034" max="6034" width="3.375" style="196" customWidth="1"/>
    <col min="6035" max="6038" width="0" style="196" hidden="1" customWidth="1"/>
    <col min="6039" max="6040" width="16.75" style="196" customWidth="1"/>
    <col min="6041" max="6044" width="0" style="196" hidden="1" customWidth="1"/>
    <col min="6045" max="6045" width="3.75" style="196" customWidth="1"/>
    <col min="6046" max="6047" width="5.875" style="196" customWidth="1"/>
    <col min="6048" max="6048" width="0" style="196" hidden="1" customWidth="1"/>
    <col min="6049" max="6049" width="11.25" style="196" customWidth="1"/>
    <col min="6050" max="6050" width="0" style="196" hidden="1" customWidth="1"/>
    <col min="6051" max="6051" width="8.75" style="196" customWidth="1"/>
    <col min="6052" max="6052" width="5" style="196" customWidth="1"/>
    <col min="6053" max="6053" width="8.75" style="196" bestFit="1" customWidth="1"/>
    <col min="6054" max="6054" width="11.25" style="196" customWidth="1"/>
    <col min="6055" max="6055" width="0" style="196" hidden="1" customWidth="1"/>
    <col min="6056" max="6056" width="8.75" style="196" customWidth="1"/>
    <col min="6057" max="6057" width="4.875" style="196" customWidth="1"/>
    <col min="6058" max="6059" width="0" style="196" hidden="1" customWidth="1"/>
    <col min="6060" max="6060" width="8.75" style="196" customWidth="1"/>
    <col min="6061" max="6061" width="3.875" style="196" customWidth="1"/>
    <col min="6062" max="6062" width="10.625" style="196" customWidth="1"/>
    <col min="6063" max="6076" width="0" style="196" hidden="1" customWidth="1"/>
    <col min="6077" max="6289" width="9" style="196"/>
    <col min="6290" max="6290" width="3.375" style="196" customWidth="1"/>
    <col min="6291" max="6294" width="0" style="196" hidden="1" customWidth="1"/>
    <col min="6295" max="6296" width="16.75" style="196" customWidth="1"/>
    <col min="6297" max="6300" width="0" style="196" hidden="1" customWidth="1"/>
    <col min="6301" max="6301" width="3.75" style="196" customWidth="1"/>
    <col min="6302" max="6303" width="5.875" style="196" customWidth="1"/>
    <col min="6304" max="6304" width="0" style="196" hidden="1" customWidth="1"/>
    <col min="6305" max="6305" width="11.25" style="196" customWidth="1"/>
    <col min="6306" max="6306" width="0" style="196" hidden="1" customWidth="1"/>
    <col min="6307" max="6307" width="8.75" style="196" customWidth="1"/>
    <col min="6308" max="6308" width="5" style="196" customWidth="1"/>
    <col min="6309" max="6309" width="8.75" style="196" bestFit="1" customWidth="1"/>
    <col min="6310" max="6310" width="11.25" style="196" customWidth="1"/>
    <col min="6311" max="6311" width="0" style="196" hidden="1" customWidth="1"/>
    <col min="6312" max="6312" width="8.75" style="196" customWidth="1"/>
    <col min="6313" max="6313" width="4.875" style="196" customWidth="1"/>
    <col min="6314" max="6315" width="0" style="196" hidden="1" customWidth="1"/>
    <col min="6316" max="6316" width="8.75" style="196" customWidth="1"/>
    <col min="6317" max="6317" width="3.875" style="196" customWidth="1"/>
    <col min="6318" max="6318" width="10.625" style="196" customWidth="1"/>
    <col min="6319" max="6332" width="0" style="196" hidden="1" customWidth="1"/>
    <col min="6333" max="6545" width="9" style="196"/>
    <col min="6546" max="6546" width="3.375" style="196" customWidth="1"/>
    <col min="6547" max="6550" width="0" style="196" hidden="1" customWidth="1"/>
    <col min="6551" max="6552" width="16.75" style="196" customWidth="1"/>
    <col min="6553" max="6556" width="0" style="196" hidden="1" customWidth="1"/>
    <col min="6557" max="6557" width="3.75" style="196" customWidth="1"/>
    <col min="6558" max="6559" width="5.875" style="196" customWidth="1"/>
    <col min="6560" max="6560" width="0" style="196" hidden="1" customWidth="1"/>
    <col min="6561" max="6561" width="11.25" style="196" customWidth="1"/>
    <col min="6562" max="6562" width="0" style="196" hidden="1" customWidth="1"/>
    <col min="6563" max="6563" width="8.75" style="196" customWidth="1"/>
    <col min="6564" max="6564" width="5" style="196" customWidth="1"/>
    <col min="6565" max="6565" width="8.75" style="196" bestFit="1" customWidth="1"/>
    <col min="6566" max="6566" width="11.25" style="196" customWidth="1"/>
    <col min="6567" max="6567" width="0" style="196" hidden="1" customWidth="1"/>
    <col min="6568" max="6568" width="8.75" style="196" customWidth="1"/>
    <col min="6569" max="6569" width="4.875" style="196" customWidth="1"/>
    <col min="6570" max="6571" width="0" style="196" hidden="1" customWidth="1"/>
    <col min="6572" max="6572" width="8.75" style="196" customWidth="1"/>
    <col min="6573" max="6573" width="3.875" style="196" customWidth="1"/>
    <col min="6574" max="6574" width="10.625" style="196" customWidth="1"/>
    <col min="6575" max="6588" width="0" style="196" hidden="1" customWidth="1"/>
    <col min="6589" max="6801" width="9" style="196"/>
    <col min="6802" max="6802" width="3.375" style="196" customWidth="1"/>
    <col min="6803" max="6806" width="0" style="196" hidden="1" customWidth="1"/>
    <col min="6807" max="6808" width="16.75" style="196" customWidth="1"/>
    <col min="6809" max="6812" width="0" style="196" hidden="1" customWidth="1"/>
    <col min="6813" max="6813" width="3.75" style="196" customWidth="1"/>
    <col min="6814" max="6815" width="5.875" style="196" customWidth="1"/>
    <col min="6816" max="6816" width="0" style="196" hidden="1" customWidth="1"/>
    <col min="6817" max="6817" width="11.25" style="196" customWidth="1"/>
    <col min="6818" max="6818" width="0" style="196" hidden="1" customWidth="1"/>
    <col min="6819" max="6819" width="8.75" style="196" customWidth="1"/>
    <col min="6820" max="6820" width="5" style="196" customWidth="1"/>
    <col min="6821" max="6821" width="8.75" style="196" bestFit="1" customWidth="1"/>
    <col min="6822" max="6822" width="11.25" style="196" customWidth="1"/>
    <col min="6823" max="6823" width="0" style="196" hidden="1" customWidth="1"/>
    <col min="6824" max="6824" width="8.75" style="196" customWidth="1"/>
    <col min="6825" max="6825" width="4.875" style="196" customWidth="1"/>
    <col min="6826" max="6827" width="0" style="196" hidden="1" customWidth="1"/>
    <col min="6828" max="6828" width="8.75" style="196" customWidth="1"/>
    <col min="6829" max="6829" width="3.875" style="196" customWidth="1"/>
    <col min="6830" max="6830" width="10.625" style="196" customWidth="1"/>
    <col min="6831" max="6844" width="0" style="196" hidden="1" customWidth="1"/>
    <col min="6845" max="7057" width="9" style="196"/>
    <col min="7058" max="7058" width="3.375" style="196" customWidth="1"/>
    <col min="7059" max="7062" width="0" style="196" hidden="1" customWidth="1"/>
    <col min="7063" max="7064" width="16.75" style="196" customWidth="1"/>
    <col min="7065" max="7068" width="0" style="196" hidden="1" customWidth="1"/>
    <col min="7069" max="7069" width="3.75" style="196" customWidth="1"/>
    <col min="7070" max="7071" width="5.875" style="196" customWidth="1"/>
    <col min="7072" max="7072" width="0" style="196" hidden="1" customWidth="1"/>
    <col min="7073" max="7073" width="11.25" style="196" customWidth="1"/>
    <col min="7074" max="7074" width="0" style="196" hidden="1" customWidth="1"/>
    <col min="7075" max="7075" width="8.75" style="196" customWidth="1"/>
    <col min="7076" max="7076" width="5" style="196" customWidth="1"/>
    <col min="7077" max="7077" width="8.75" style="196" bestFit="1" customWidth="1"/>
    <col min="7078" max="7078" width="11.25" style="196" customWidth="1"/>
    <col min="7079" max="7079" width="0" style="196" hidden="1" customWidth="1"/>
    <col min="7080" max="7080" width="8.75" style="196" customWidth="1"/>
    <col min="7081" max="7081" width="4.875" style="196" customWidth="1"/>
    <col min="7082" max="7083" width="0" style="196" hidden="1" customWidth="1"/>
    <col min="7084" max="7084" width="8.75" style="196" customWidth="1"/>
    <col min="7085" max="7085" width="3.875" style="196" customWidth="1"/>
    <col min="7086" max="7086" width="10.625" style="196" customWidth="1"/>
    <col min="7087" max="7100" width="0" style="196" hidden="1" customWidth="1"/>
    <col min="7101" max="7313" width="9" style="196"/>
    <col min="7314" max="7314" width="3.375" style="196" customWidth="1"/>
    <col min="7315" max="7318" width="0" style="196" hidden="1" customWidth="1"/>
    <col min="7319" max="7320" width="16.75" style="196" customWidth="1"/>
    <col min="7321" max="7324" width="0" style="196" hidden="1" customWidth="1"/>
    <col min="7325" max="7325" width="3.75" style="196" customWidth="1"/>
    <col min="7326" max="7327" width="5.875" style="196" customWidth="1"/>
    <col min="7328" max="7328" width="0" style="196" hidden="1" customWidth="1"/>
    <col min="7329" max="7329" width="11.25" style="196" customWidth="1"/>
    <col min="7330" max="7330" width="0" style="196" hidden="1" customWidth="1"/>
    <col min="7331" max="7331" width="8.75" style="196" customWidth="1"/>
    <col min="7332" max="7332" width="5" style="196" customWidth="1"/>
    <col min="7333" max="7333" width="8.75" style="196" bestFit="1" customWidth="1"/>
    <col min="7334" max="7334" width="11.25" style="196" customWidth="1"/>
    <col min="7335" max="7335" width="0" style="196" hidden="1" customWidth="1"/>
    <col min="7336" max="7336" width="8.75" style="196" customWidth="1"/>
    <col min="7337" max="7337" width="4.875" style="196" customWidth="1"/>
    <col min="7338" max="7339" width="0" style="196" hidden="1" customWidth="1"/>
    <col min="7340" max="7340" width="8.75" style="196" customWidth="1"/>
    <col min="7341" max="7341" width="3.875" style="196" customWidth="1"/>
    <col min="7342" max="7342" width="10.625" style="196" customWidth="1"/>
    <col min="7343" max="7356" width="0" style="196" hidden="1" customWidth="1"/>
    <col min="7357" max="7569" width="9" style="196"/>
    <col min="7570" max="7570" width="3.375" style="196" customWidth="1"/>
    <col min="7571" max="7574" width="0" style="196" hidden="1" customWidth="1"/>
    <col min="7575" max="7576" width="16.75" style="196" customWidth="1"/>
    <col min="7577" max="7580" width="0" style="196" hidden="1" customWidth="1"/>
    <col min="7581" max="7581" width="3.75" style="196" customWidth="1"/>
    <col min="7582" max="7583" width="5.875" style="196" customWidth="1"/>
    <col min="7584" max="7584" width="0" style="196" hidden="1" customWidth="1"/>
    <col min="7585" max="7585" width="11.25" style="196" customWidth="1"/>
    <col min="7586" max="7586" width="0" style="196" hidden="1" customWidth="1"/>
    <col min="7587" max="7587" width="8.75" style="196" customWidth="1"/>
    <col min="7588" max="7588" width="5" style="196" customWidth="1"/>
    <col min="7589" max="7589" width="8.75" style="196" bestFit="1" customWidth="1"/>
    <col min="7590" max="7590" width="11.25" style="196" customWidth="1"/>
    <col min="7591" max="7591" width="0" style="196" hidden="1" customWidth="1"/>
    <col min="7592" max="7592" width="8.75" style="196" customWidth="1"/>
    <col min="7593" max="7593" width="4.875" style="196" customWidth="1"/>
    <col min="7594" max="7595" width="0" style="196" hidden="1" customWidth="1"/>
    <col min="7596" max="7596" width="8.75" style="196" customWidth="1"/>
    <col min="7597" max="7597" width="3.875" style="196" customWidth="1"/>
    <col min="7598" max="7598" width="10.625" style="196" customWidth="1"/>
    <col min="7599" max="7612" width="0" style="196" hidden="1" customWidth="1"/>
    <col min="7613" max="7825" width="9" style="196"/>
    <col min="7826" max="7826" width="3.375" style="196" customWidth="1"/>
    <col min="7827" max="7830" width="0" style="196" hidden="1" customWidth="1"/>
    <col min="7831" max="7832" width="16.75" style="196" customWidth="1"/>
    <col min="7833" max="7836" width="0" style="196" hidden="1" customWidth="1"/>
    <col min="7837" max="7837" width="3.75" style="196" customWidth="1"/>
    <col min="7838" max="7839" width="5.875" style="196" customWidth="1"/>
    <col min="7840" max="7840" width="0" style="196" hidden="1" customWidth="1"/>
    <col min="7841" max="7841" width="11.25" style="196" customWidth="1"/>
    <col min="7842" max="7842" width="0" style="196" hidden="1" customWidth="1"/>
    <col min="7843" max="7843" width="8.75" style="196" customWidth="1"/>
    <col min="7844" max="7844" width="5" style="196" customWidth="1"/>
    <col min="7845" max="7845" width="8.75" style="196" bestFit="1" customWidth="1"/>
    <col min="7846" max="7846" width="11.25" style="196" customWidth="1"/>
    <col min="7847" max="7847" width="0" style="196" hidden="1" customWidth="1"/>
    <col min="7848" max="7848" width="8.75" style="196" customWidth="1"/>
    <col min="7849" max="7849" width="4.875" style="196" customWidth="1"/>
    <col min="7850" max="7851" width="0" style="196" hidden="1" customWidth="1"/>
    <col min="7852" max="7852" width="8.75" style="196" customWidth="1"/>
    <col min="7853" max="7853" width="3.875" style="196" customWidth="1"/>
    <col min="7854" max="7854" width="10.625" style="196" customWidth="1"/>
    <col min="7855" max="7868" width="0" style="196" hidden="1" customWidth="1"/>
    <col min="7869" max="8081" width="9" style="196"/>
    <col min="8082" max="8082" width="3.375" style="196" customWidth="1"/>
    <col min="8083" max="8086" width="0" style="196" hidden="1" customWidth="1"/>
    <col min="8087" max="8088" width="16.75" style="196" customWidth="1"/>
    <col min="8089" max="8092" width="0" style="196" hidden="1" customWidth="1"/>
    <col min="8093" max="8093" width="3.75" style="196" customWidth="1"/>
    <col min="8094" max="8095" width="5.875" style="196" customWidth="1"/>
    <col min="8096" max="8096" width="0" style="196" hidden="1" customWidth="1"/>
    <col min="8097" max="8097" width="11.25" style="196" customWidth="1"/>
    <col min="8098" max="8098" width="0" style="196" hidden="1" customWidth="1"/>
    <col min="8099" max="8099" width="8.75" style="196" customWidth="1"/>
    <col min="8100" max="8100" width="5" style="196" customWidth="1"/>
    <col min="8101" max="8101" width="8.75" style="196" bestFit="1" customWidth="1"/>
    <col min="8102" max="8102" width="11.25" style="196" customWidth="1"/>
    <col min="8103" max="8103" width="0" style="196" hidden="1" customWidth="1"/>
    <col min="8104" max="8104" width="8.75" style="196" customWidth="1"/>
    <col min="8105" max="8105" width="4.875" style="196" customWidth="1"/>
    <col min="8106" max="8107" width="0" style="196" hidden="1" customWidth="1"/>
    <col min="8108" max="8108" width="8.75" style="196" customWidth="1"/>
    <col min="8109" max="8109" width="3.875" style="196" customWidth="1"/>
    <col min="8110" max="8110" width="10.625" style="196" customWidth="1"/>
    <col min="8111" max="8124" width="0" style="196" hidden="1" customWidth="1"/>
    <col min="8125" max="8337" width="9" style="196"/>
    <col min="8338" max="8338" width="3.375" style="196" customWidth="1"/>
    <col min="8339" max="8342" width="0" style="196" hidden="1" customWidth="1"/>
    <col min="8343" max="8344" width="16.75" style="196" customWidth="1"/>
    <col min="8345" max="8348" width="0" style="196" hidden="1" customWidth="1"/>
    <col min="8349" max="8349" width="3.75" style="196" customWidth="1"/>
    <col min="8350" max="8351" width="5.875" style="196" customWidth="1"/>
    <col min="8352" max="8352" width="0" style="196" hidden="1" customWidth="1"/>
    <col min="8353" max="8353" width="11.25" style="196" customWidth="1"/>
    <col min="8354" max="8354" width="0" style="196" hidden="1" customWidth="1"/>
    <col min="8355" max="8355" width="8.75" style="196" customWidth="1"/>
    <col min="8356" max="8356" width="5" style="196" customWidth="1"/>
    <col min="8357" max="8357" width="8.75" style="196" bestFit="1" customWidth="1"/>
    <col min="8358" max="8358" width="11.25" style="196" customWidth="1"/>
    <col min="8359" max="8359" width="0" style="196" hidden="1" customWidth="1"/>
    <col min="8360" max="8360" width="8.75" style="196" customWidth="1"/>
    <col min="8361" max="8361" width="4.875" style="196" customWidth="1"/>
    <col min="8362" max="8363" width="0" style="196" hidden="1" customWidth="1"/>
    <col min="8364" max="8364" width="8.75" style="196" customWidth="1"/>
    <col min="8365" max="8365" width="3.875" style="196" customWidth="1"/>
    <col min="8366" max="8366" width="10.625" style="196" customWidth="1"/>
    <col min="8367" max="8380" width="0" style="196" hidden="1" customWidth="1"/>
    <col min="8381" max="8593" width="9" style="196"/>
    <col min="8594" max="8594" width="3.375" style="196" customWidth="1"/>
    <col min="8595" max="8598" width="0" style="196" hidden="1" customWidth="1"/>
    <col min="8599" max="8600" width="16.75" style="196" customWidth="1"/>
    <col min="8601" max="8604" width="0" style="196" hidden="1" customWidth="1"/>
    <col min="8605" max="8605" width="3.75" style="196" customWidth="1"/>
    <col min="8606" max="8607" width="5.875" style="196" customWidth="1"/>
    <col min="8608" max="8608" width="0" style="196" hidden="1" customWidth="1"/>
    <col min="8609" max="8609" width="11.25" style="196" customWidth="1"/>
    <col min="8610" max="8610" width="0" style="196" hidden="1" customWidth="1"/>
    <col min="8611" max="8611" width="8.75" style="196" customWidth="1"/>
    <col min="8612" max="8612" width="5" style="196" customWidth="1"/>
    <col min="8613" max="8613" width="8.75" style="196" bestFit="1" customWidth="1"/>
    <col min="8614" max="8614" width="11.25" style="196" customWidth="1"/>
    <col min="8615" max="8615" width="0" style="196" hidden="1" customWidth="1"/>
    <col min="8616" max="8616" width="8.75" style="196" customWidth="1"/>
    <col min="8617" max="8617" width="4.875" style="196" customWidth="1"/>
    <col min="8618" max="8619" width="0" style="196" hidden="1" customWidth="1"/>
    <col min="8620" max="8620" width="8.75" style="196" customWidth="1"/>
    <col min="8621" max="8621" width="3.875" style="196" customWidth="1"/>
    <col min="8622" max="8622" width="10.625" style="196" customWidth="1"/>
    <col min="8623" max="8636" width="0" style="196" hidden="1" customWidth="1"/>
    <col min="8637" max="8849" width="9" style="196"/>
    <col min="8850" max="8850" width="3.375" style="196" customWidth="1"/>
    <col min="8851" max="8854" width="0" style="196" hidden="1" customWidth="1"/>
    <col min="8855" max="8856" width="16.75" style="196" customWidth="1"/>
    <col min="8857" max="8860" width="0" style="196" hidden="1" customWidth="1"/>
    <col min="8861" max="8861" width="3.75" style="196" customWidth="1"/>
    <col min="8862" max="8863" width="5.875" style="196" customWidth="1"/>
    <col min="8864" max="8864" width="0" style="196" hidden="1" customWidth="1"/>
    <col min="8865" max="8865" width="11.25" style="196" customWidth="1"/>
    <col min="8866" max="8866" width="0" style="196" hidden="1" customWidth="1"/>
    <col min="8867" max="8867" width="8.75" style="196" customWidth="1"/>
    <col min="8868" max="8868" width="5" style="196" customWidth="1"/>
    <col min="8869" max="8869" width="8.75" style="196" bestFit="1" customWidth="1"/>
    <col min="8870" max="8870" width="11.25" style="196" customWidth="1"/>
    <col min="8871" max="8871" width="0" style="196" hidden="1" customWidth="1"/>
    <col min="8872" max="8872" width="8.75" style="196" customWidth="1"/>
    <col min="8873" max="8873" width="4.875" style="196" customWidth="1"/>
    <col min="8874" max="8875" width="0" style="196" hidden="1" customWidth="1"/>
    <col min="8876" max="8876" width="8.75" style="196" customWidth="1"/>
    <col min="8877" max="8877" width="3.875" style="196" customWidth="1"/>
    <col min="8878" max="8878" width="10.625" style="196" customWidth="1"/>
    <col min="8879" max="8892" width="0" style="196" hidden="1" customWidth="1"/>
    <col min="8893" max="9105" width="9" style="196"/>
    <col min="9106" max="9106" width="3.375" style="196" customWidth="1"/>
    <col min="9107" max="9110" width="0" style="196" hidden="1" customWidth="1"/>
    <col min="9111" max="9112" width="16.75" style="196" customWidth="1"/>
    <col min="9113" max="9116" width="0" style="196" hidden="1" customWidth="1"/>
    <col min="9117" max="9117" width="3.75" style="196" customWidth="1"/>
    <col min="9118" max="9119" width="5.875" style="196" customWidth="1"/>
    <col min="9120" max="9120" width="0" style="196" hidden="1" customWidth="1"/>
    <col min="9121" max="9121" width="11.25" style="196" customWidth="1"/>
    <col min="9122" max="9122" width="0" style="196" hidden="1" customWidth="1"/>
    <col min="9123" max="9123" width="8.75" style="196" customWidth="1"/>
    <col min="9124" max="9124" width="5" style="196" customWidth="1"/>
    <col min="9125" max="9125" width="8.75" style="196" bestFit="1" customWidth="1"/>
    <col min="9126" max="9126" width="11.25" style="196" customWidth="1"/>
    <col min="9127" max="9127" width="0" style="196" hidden="1" customWidth="1"/>
    <col min="9128" max="9128" width="8.75" style="196" customWidth="1"/>
    <col min="9129" max="9129" width="4.875" style="196" customWidth="1"/>
    <col min="9130" max="9131" width="0" style="196" hidden="1" customWidth="1"/>
    <col min="9132" max="9132" width="8.75" style="196" customWidth="1"/>
    <col min="9133" max="9133" width="3.875" style="196" customWidth="1"/>
    <col min="9134" max="9134" width="10.625" style="196" customWidth="1"/>
    <col min="9135" max="9148" width="0" style="196" hidden="1" customWidth="1"/>
    <col min="9149" max="9361" width="9" style="196"/>
    <col min="9362" max="9362" width="3.375" style="196" customWidth="1"/>
    <col min="9363" max="9366" width="0" style="196" hidden="1" customWidth="1"/>
    <col min="9367" max="9368" width="16.75" style="196" customWidth="1"/>
    <col min="9369" max="9372" width="0" style="196" hidden="1" customWidth="1"/>
    <col min="9373" max="9373" width="3.75" style="196" customWidth="1"/>
    <col min="9374" max="9375" width="5.875" style="196" customWidth="1"/>
    <col min="9376" max="9376" width="0" style="196" hidden="1" customWidth="1"/>
    <col min="9377" max="9377" width="11.25" style="196" customWidth="1"/>
    <col min="9378" max="9378" width="0" style="196" hidden="1" customWidth="1"/>
    <col min="9379" max="9379" width="8.75" style="196" customWidth="1"/>
    <col min="9380" max="9380" width="5" style="196" customWidth="1"/>
    <col min="9381" max="9381" width="8.75" style="196" bestFit="1" customWidth="1"/>
    <col min="9382" max="9382" width="11.25" style="196" customWidth="1"/>
    <col min="9383" max="9383" width="0" style="196" hidden="1" customWidth="1"/>
    <col min="9384" max="9384" width="8.75" style="196" customWidth="1"/>
    <col min="9385" max="9385" width="4.875" style="196" customWidth="1"/>
    <col min="9386" max="9387" width="0" style="196" hidden="1" customWidth="1"/>
    <col min="9388" max="9388" width="8.75" style="196" customWidth="1"/>
    <col min="9389" max="9389" width="3.875" style="196" customWidth="1"/>
    <col min="9390" max="9390" width="10.625" style="196" customWidth="1"/>
    <col min="9391" max="9404" width="0" style="196" hidden="1" customWidth="1"/>
    <col min="9405" max="9617" width="9" style="196"/>
    <col min="9618" max="9618" width="3.375" style="196" customWidth="1"/>
    <col min="9619" max="9622" width="0" style="196" hidden="1" customWidth="1"/>
    <col min="9623" max="9624" width="16.75" style="196" customWidth="1"/>
    <col min="9625" max="9628" width="0" style="196" hidden="1" customWidth="1"/>
    <col min="9629" max="9629" width="3.75" style="196" customWidth="1"/>
    <col min="9630" max="9631" width="5.875" style="196" customWidth="1"/>
    <col min="9632" max="9632" width="0" style="196" hidden="1" customWidth="1"/>
    <col min="9633" max="9633" width="11.25" style="196" customWidth="1"/>
    <col min="9634" max="9634" width="0" style="196" hidden="1" customWidth="1"/>
    <col min="9635" max="9635" width="8.75" style="196" customWidth="1"/>
    <col min="9636" max="9636" width="5" style="196" customWidth="1"/>
    <col min="9637" max="9637" width="8.75" style="196" bestFit="1" customWidth="1"/>
    <col min="9638" max="9638" width="11.25" style="196" customWidth="1"/>
    <col min="9639" max="9639" width="0" style="196" hidden="1" customWidth="1"/>
    <col min="9640" max="9640" width="8.75" style="196" customWidth="1"/>
    <col min="9641" max="9641" width="4.875" style="196" customWidth="1"/>
    <col min="9642" max="9643" width="0" style="196" hidden="1" customWidth="1"/>
    <col min="9644" max="9644" width="8.75" style="196" customWidth="1"/>
    <col min="9645" max="9645" width="3.875" style="196" customWidth="1"/>
    <col min="9646" max="9646" width="10.625" style="196" customWidth="1"/>
    <col min="9647" max="9660" width="0" style="196" hidden="1" customWidth="1"/>
    <col min="9661" max="16384" width="9" style="196"/>
  </cols>
  <sheetData>
    <row r="1" spans="1:43" ht="21.75" customHeight="1">
      <c r="B1" s="514" t="s">
        <v>1108</v>
      </c>
      <c r="C1" s="514"/>
      <c r="D1" s="514"/>
      <c r="E1" s="514"/>
      <c r="F1" s="514"/>
      <c r="G1" s="514"/>
      <c r="H1" s="514"/>
      <c r="I1" s="514"/>
      <c r="J1" s="514"/>
      <c r="K1" s="514"/>
      <c r="L1" s="514"/>
      <c r="M1" s="514"/>
      <c r="N1" s="513" t="s">
        <v>1107</v>
      </c>
      <c r="O1" s="513"/>
      <c r="P1" s="386"/>
      <c r="Q1" s="386"/>
      <c r="R1" s="386"/>
      <c r="S1" s="432"/>
      <c r="T1" s="471"/>
      <c r="U1" s="312"/>
      <c r="V1" s="312"/>
      <c r="W1" s="312"/>
      <c r="X1" s="312"/>
      <c r="Y1" s="313"/>
      <c r="Z1" s="313"/>
      <c r="AA1" s="313"/>
      <c r="AB1" s="313"/>
      <c r="AC1" s="313"/>
      <c r="AD1" s="314"/>
      <c r="AE1" s="314"/>
      <c r="AF1" s="314"/>
      <c r="AG1" s="314"/>
      <c r="AH1" s="305"/>
      <c r="AI1" s="305"/>
      <c r="AJ1" s="305"/>
      <c r="AK1" s="305"/>
      <c r="AL1" s="305"/>
      <c r="AM1" s="2"/>
      <c r="AN1" s="2"/>
      <c r="AO1" s="2"/>
    </row>
    <row r="2" spans="1:43" s="197" customFormat="1" ht="6" customHeight="1">
      <c r="A2" s="300"/>
      <c r="B2" s="203"/>
      <c r="C2" s="203"/>
      <c r="D2" s="203"/>
      <c r="E2" s="203"/>
      <c r="F2" s="203"/>
      <c r="G2" s="203"/>
      <c r="H2" s="203"/>
      <c r="I2" s="203"/>
      <c r="J2" s="204"/>
      <c r="K2" s="203"/>
      <c r="L2" s="203"/>
      <c r="M2" s="203"/>
      <c r="N2" s="204"/>
      <c r="O2" s="203"/>
      <c r="P2" s="203"/>
      <c r="Q2" s="203"/>
      <c r="R2" s="203"/>
      <c r="S2" s="433"/>
      <c r="T2" s="472"/>
      <c r="U2" s="304"/>
      <c r="V2" s="304"/>
      <c r="W2" s="304"/>
      <c r="X2" s="304"/>
      <c r="Y2" s="313"/>
      <c r="Z2" s="313"/>
      <c r="AA2" s="313"/>
      <c r="AB2" s="313"/>
      <c r="AC2" s="313"/>
      <c r="AD2" s="314"/>
      <c r="AE2" s="314"/>
      <c r="AF2" s="314"/>
      <c r="AG2" s="314"/>
      <c r="AH2" s="313"/>
      <c r="AI2" s="313"/>
      <c r="AJ2" s="313"/>
      <c r="AK2" s="313"/>
      <c r="AL2" s="313"/>
      <c r="AM2" s="2"/>
      <c r="AN2" s="2"/>
      <c r="AO2" s="2"/>
      <c r="AP2" s="2"/>
      <c r="AQ2" s="2"/>
    </row>
    <row r="3" spans="1:43" s="197" customFormat="1" ht="12" customHeight="1">
      <c r="A3" s="300"/>
      <c r="B3" s="528" t="s">
        <v>903</v>
      </c>
      <c r="C3" s="529"/>
      <c r="D3" s="529"/>
      <c r="E3" s="529"/>
      <c r="F3" s="529"/>
      <c r="G3" s="528" t="s">
        <v>870</v>
      </c>
      <c r="H3" s="529"/>
      <c r="I3" s="529"/>
      <c r="J3" s="554"/>
      <c r="K3" s="205"/>
      <c r="L3" s="203"/>
      <c r="M3" s="203"/>
      <c r="N3" s="204"/>
      <c r="O3" s="203"/>
      <c r="P3" s="203"/>
      <c r="Q3" s="203"/>
      <c r="R3" s="203"/>
      <c r="S3" s="433"/>
      <c r="T3" s="472"/>
      <c r="U3" s="315"/>
      <c r="V3" s="315"/>
      <c r="W3" s="315"/>
      <c r="X3" s="315"/>
      <c r="Y3" s="313"/>
      <c r="Z3" s="313"/>
      <c r="AA3" s="313"/>
      <c r="AB3" s="313"/>
      <c r="AC3" s="313"/>
      <c r="AD3" s="314"/>
      <c r="AE3" s="314"/>
      <c r="AF3" s="314"/>
      <c r="AG3" s="314"/>
      <c r="AH3" s="313"/>
      <c r="AI3" s="313"/>
      <c r="AJ3" s="313"/>
      <c r="AK3" s="313"/>
      <c r="AL3" s="313"/>
      <c r="AM3" s="283"/>
      <c r="AN3" s="283"/>
      <c r="AO3" s="283"/>
      <c r="AP3" s="283"/>
      <c r="AQ3" s="283"/>
    </row>
    <row r="4" spans="1:43" s="197" customFormat="1" ht="17.25" customHeight="1">
      <c r="A4" s="300"/>
      <c r="B4" s="523"/>
      <c r="C4" s="524"/>
      <c r="D4" s="524"/>
      <c r="E4" s="525"/>
      <c r="F4" s="377"/>
      <c r="G4" s="555"/>
      <c r="H4" s="556"/>
      <c r="I4" s="556"/>
      <c r="J4" s="557"/>
      <c r="K4" s="378"/>
      <c r="L4" s="526" t="s">
        <v>989</v>
      </c>
      <c r="M4" s="527"/>
      <c r="N4" s="516"/>
      <c r="O4" s="517"/>
      <c r="P4" s="517"/>
      <c r="Q4" s="517"/>
      <c r="R4" s="518"/>
      <c r="S4" s="433"/>
      <c r="T4" s="472"/>
      <c r="U4" s="315"/>
      <c r="V4" s="315"/>
      <c r="W4" s="315"/>
      <c r="X4" s="315"/>
      <c r="Y4" s="313"/>
      <c r="Z4" s="313"/>
      <c r="AA4" s="313"/>
      <c r="AB4" s="313"/>
      <c r="AC4" s="313"/>
      <c r="AD4" s="314"/>
      <c r="AE4" s="314"/>
      <c r="AF4" s="314"/>
      <c r="AG4" s="314"/>
      <c r="AH4" s="313"/>
      <c r="AI4" s="313"/>
      <c r="AJ4" s="313"/>
      <c r="AK4" s="313"/>
      <c r="AL4" s="313"/>
      <c r="AM4" s="282"/>
      <c r="AN4" s="282"/>
      <c r="AO4" s="282"/>
      <c r="AP4" s="282"/>
      <c r="AQ4" s="282"/>
    </row>
    <row r="5" spans="1:43" s="197" customFormat="1" ht="12" customHeight="1">
      <c r="A5" s="300"/>
      <c r="B5" s="561" t="s">
        <v>886</v>
      </c>
      <c r="C5" s="562"/>
      <c r="D5" s="563"/>
      <c r="E5" s="519" t="s">
        <v>1</v>
      </c>
      <c r="F5" s="519"/>
      <c r="G5" s="519"/>
      <c r="H5" s="519" t="s">
        <v>30</v>
      </c>
      <c r="I5" s="519"/>
      <c r="J5" s="521"/>
      <c r="K5" s="378"/>
      <c r="L5" s="378"/>
      <c r="M5" s="378"/>
      <c r="N5" s="378"/>
      <c r="O5" s="378"/>
      <c r="P5" s="378"/>
      <c r="Q5" s="378"/>
      <c r="R5" s="378"/>
      <c r="S5" s="433"/>
      <c r="T5" s="472"/>
      <c r="U5" s="315"/>
      <c r="V5" s="315"/>
      <c r="W5" s="315"/>
      <c r="X5" s="315"/>
      <c r="Y5" s="313"/>
      <c r="Z5" s="313"/>
      <c r="AA5" s="313"/>
      <c r="AB5" s="313"/>
      <c r="AC5" s="313"/>
      <c r="AD5" s="314"/>
      <c r="AE5" s="314"/>
      <c r="AF5" s="314"/>
      <c r="AG5" s="314"/>
      <c r="AH5" s="313"/>
      <c r="AI5" s="313"/>
      <c r="AJ5" s="313"/>
      <c r="AK5" s="313"/>
      <c r="AL5" s="313"/>
      <c r="AM5" s="282"/>
      <c r="AN5" s="282"/>
      <c r="AO5" s="282"/>
      <c r="AP5" s="282"/>
      <c r="AQ5" s="282"/>
    </row>
    <row r="6" spans="1:43" s="197" customFormat="1" ht="17.25" customHeight="1">
      <c r="A6" s="300"/>
      <c r="B6" s="558"/>
      <c r="C6" s="559"/>
      <c r="D6" s="560"/>
      <c r="E6" s="520"/>
      <c r="F6" s="520"/>
      <c r="G6" s="520"/>
      <c r="H6" s="520"/>
      <c r="I6" s="520"/>
      <c r="J6" s="522"/>
      <c r="K6" s="378"/>
      <c r="L6" s="569" t="s">
        <v>1034</v>
      </c>
      <c r="M6" s="569"/>
      <c r="N6" s="569"/>
      <c r="O6" s="515"/>
      <c r="P6" s="515"/>
      <c r="Q6" s="515"/>
      <c r="R6" s="515"/>
      <c r="S6" s="433"/>
      <c r="T6" s="472"/>
      <c r="U6" s="315"/>
      <c r="V6" s="315"/>
      <c r="W6" s="315"/>
      <c r="X6" s="315"/>
      <c r="Y6" s="313"/>
      <c r="Z6" s="313"/>
      <c r="AA6" s="313"/>
      <c r="AB6" s="313"/>
      <c r="AC6" s="313"/>
      <c r="AD6" s="314"/>
      <c r="AE6" s="314"/>
      <c r="AF6" s="314"/>
      <c r="AG6" s="314"/>
      <c r="AH6" s="313"/>
      <c r="AI6" s="313"/>
      <c r="AJ6" s="313"/>
      <c r="AK6" s="313"/>
      <c r="AL6" s="313"/>
      <c r="AM6" s="282"/>
      <c r="AN6" s="282"/>
      <c r="AO6" s="282"/>
      <c r="AP6" s="282"/>
      <c r="AQ6" s="282"/>
    </row>
    <row r="7" spans="1:43" s="197" customFormat="1" ht="3.95" customHeight="1">
      <c r="A7" s="300"/>
      <c r="B7" s="203"/>
      <c r="C7" s="206"/>
      <c r="D7" s="206"/>
      <c r="E7" s="207"/>
      <c r="F7" s="207"/>
      <c r="G7" s="208"/>
      <c r="H7" s="206"/>
      <c r="I7" s="203"/>
      <c r="J7" s="204"/>
      <c r="K7" s="203"/>
      <c r="L7" s="203"/>
      <c r="M7" s="203"/>
      <c r="N7" s="204"/>
      <c r="O7" s="203"/>
      <c r="P7" s="203"/>
      <c r="Q7" s="203"/>
      <c r="R7" s="203"/>
      <c r="S7" s="433"/>
      <c r="T7" s="472"/>
      <c r="U7" s="304"/>
      <c r="V7" s="304"/>
      <c r="W7" s="304"/>
      <c r="X7" s="304"/>
      <c r="Y7" s="313"/>
      <c r="Z7" s="313"/>
      <c r="AA7" s="313"/>
      <c r="AB7" s="313"/>
      <c r="AC7" s="313"/>
      <c r="AD7" s="314"/>
      <c r="AE7" s="314"/>
      <c r="AF7" s="314"/>
      <c r="AG7" s="314"/>
      <c r="AH7" s="313"/>
      <c r="AI7" s="313"/>
      <c r="AJ7" s="313"/>
      <c r="AK7" s="313"/>
      <c r="AL7" s="313"/>
      <c r="AM7" s="2"/>
      <c r="AN7" s="2"/>
      <c r="AO7" s="2"/>
      <c r="AP7" s="2"/>
      <c r="AQ7" s="2"/>
    </row>
    <row r="8" spans="1:43" s="197" customFormat="1" ht="17.25">
      <c r="A8" s="300"/>
      <c r="B8" s="209" t="s">
        <v>29</v>
      </c>
      <c r="C8" s="203"/>
      <c r="D8" s="203"/>
      <c r="E8" s="203"/>
      <c r="F8" s="203"/>
      <c r="G8" s="203"/>
      <c r="H8" s="203"/>
      <c r="I8" s="203"/>
      <c r="J8" s="204"/>
      <c r="K8" s="203"/>
      <c r="L8" s="203"/>
      <c r="M8" s="203"/>
      <c r="N8" s="204"/>
      <c r="O8" s="203"/>
      <c r="P8" s="203"/>
      <c r="Q8" s="203"/>
      <c r="R8" s="203"/>
      <c r="S8" s="433"/>
      <c r="T8" s="472"/>
      <c r="U8" s="304"/>
      <c r="V8" s="304"/>
      <c r="W8" s="304"/>
      <c r="X8" s="304"/>
      <c r="Y8" s="316"/>
      <c r="Z8" s="317" t="s">
        <v>996</v>
      </c>
      <c r="AA8" s="313"/>
      <c r="AB8" s="316" t="s">
        <v>997</v>
      </c>
      <c r="AC8" s="318"/>
      <c r="AD8" s="314"/>
      <c r="AE8" s="319" t="s">
        <v>998</v>
      </c>
      <c r="AF8" s="314"/>
      <c r="AG8" s="319" t="s">
        <v>999</v>
      </c>
      <c r="AH8" s="313"/>
      <c r="AI8" s="320" t="s">
        <v>990</v>
      </c>
      <c r="AJ8" s="313"/>
      <c r="AK8" s="313"/>
      <c r="AL8" s="313"/>
      <c r="AM8" s="284" t="s">
        <v>906</v>
      </c>
      <c r="AN8" s="285" t="s">
        <v>886</v>
      </c>
      <c r="AO8" s="285" t="s">
        <v>1</v>
      </c>
      <c r="AP8" s="285" t="s">
        <v>907</v>
      </c>
      <c r="AQ8" s="286" t="s">
        <v>908</v>
      </c>
    </row>
    <row r="9" spans="1:43" ht="12" customHeight="1" thickBot="1">
      <c r="B9" s="236" t="s">
        <v>1033</v>
      </c>
      <c r="C9" s="238" t="s">
        <v>1045</v>
      </c>
      <c r="D9" s="238" t="s">
        <v>1044</v>
      </c>
      <c r="E9" s="236" t="s">
        <v>1049</v>
      </c>
      <c r="F9" s="273" t="s">
        <v>1048</v>
      </c>
      <c r="G9" s="270" t="s">
        <v>1024</v>
      </c>
      <c r="H9" s="237" t="s">
        <v>991</v>
      </c>
      <c r="I9" s="237" t="s">
        <v>992</v>
      </c>
      <c r="J9" s="236" t="s">
        <v>75</v>
      </c>
      <c r="K9" s="238" t="s">
        <v>993</v>
      </c>
      <c r="L9" s="241" t="s">
        <v>994</v>
      </c>
      <c r="M9" s="239" t="s">
        <v>1021</v>
      </c>
      <c r="N9" s="240" t="s">
        <v>76</v>
      </c>
      <c r="O9" s="238" t="s">
        <v>6</v>
      </c>
      <c r="P9" s="241" t="s">
        <v>994</v>
      </c>
      <c r="Q9" s="239" t="s">
        <v>1021</v>
      </c>
      <c r="R9" s="242" t="s">
        <v>995</v>
      </c>
      <c r="S9" s="437" t="s">
        <v>1122</v>
      </c>
      <c r="T9" s="472"/>
      <c r="U9" s="304"/>
      <c r="V9" s="304"/>
      <c r="W9" s="304"/>
      <c r="X9" s="321"/>
      <c r="Y9" s="322"/>
      <c r="Z9" s="323"/>
      <c r="AA9" s="313"/>
      <c r="AB9" s="324"/>
      <c r="AC9" s="325"/>
      <c r="AD9" s="314"/>
      <c r="AE9" s="326">
        <v>1</v>
      </c>
      <c r="AF9" s="314"/>
      <c r="AG9" s="326"/>
      <c r="AH9" s="305"/>
      <c r="AI9" s="327"/>
      <c r="AJ9" s="305"/>
      <c r="AK9" s="305"/>
      <c r="AL9" s="313"/>
      <c r="AM9" s="287"/>
      <c r="AN9" s="288"/>
      <c r="AO9" s="288"/>
      <c r="AP9" s="288"/>
      <c r="AQ9" s="289"/>
    </row>
    <row r="10" spans="1:43" ht="12" customHeight="1" thickTop="1" thickBot="1">
      <c r="B10" s="243">
        <v>0</v>
      </c>
      <c r="C10" s="244" t="s">
        <v>965</v>
      </c>
      <c r="D10" s="246" t="s">
        <v>1046</v>
      </c>
      <c r="E10" s="245" t="s">
        <v>966</v>
      </c>
      <c r="F10" s="274" t="s">
        <v>1047</v>
      </c>
      <c r="G10" s="271">
        <v>1</v>
      </c>
      <c r="H10" s="244">
        <v>2009</v>
      </c>
      <c r="I10" s="244">
        <v>505</v>
      </c>
      <c r="J10" s="245" t="s">
        <v>1000</v>
      </c>
      <c r="K10" s="246">
        <v>12.81</v>
      </c>
      <c r="L10" s="249">
        <v>-0.5</v>
      </c>
      <c r="M10" s="247" t="s">
        <v>1001</v>
      </c>
      <c r="N10" s="248" t="s">
        <v>1002</v>
      </c>
      <c r="O10" s="244" t="s">
        <v>1043</v>
      </c>
      <c r="P10" s="249" t="s">
        <v>1003</v>
      </c>
      <c r="Q10" s="247" t="s">
        <v>1001</v>
      </c>
      <c r="R10" s="250" t="s">
        <v>1005</v>
      </c>
      <c r="S10" s="438" t="s">
        <v>1121</v>
      </c>
      <c r="T10" s="472"/>
      <c r="U10" s="328" t="s">
        <v>1036</v>
      </c>
      <c r="V10" s="379" t="s">
        <v>1037</v>
      </c>
      <c r="W10" s="329" t="s">
        <v>1071</v>
      </c>
      <c r="X10" s="330"/>
      <c r="Y10" s="322" t="s">
        <v>1006</v>
      </c>
      <c r="Z10" s="323" t="s">
        <v>1018</v>
      </c>
      <c r="AA10" s="313"/>
      <c r="AB10" s="331">
        <v>48</v>
      </c>
      <c r="AC10" s="332" t="s">
        <v>84</v>
      </c>
      <c r="AD10" s="314"/>
      <c r="AE10" s="333">
        <v>2</v>
      </c>
      <c r="AF10" s="314"/>
      <c r="AG10" s="333" t="s">
        <v>1005</v>
      </c>
      <c r="AH10" s="305"/>
      <c r="AI10" s="334" t="s">
        <v>9</v>
      </c>
      <c r="AJ10" s="305">
        <v>1</v>
      </c>
      <c r="AK10" s="305"/>
      <c r="AL10" s="313"/>
      <c r="AM10" s="290">
        <v>1</v>
      </c>
      <c r="AN10" s="93" t="s">
        <v>83</v>
      </c>
      <c r="AO10" s="93" t="s">
        <v>83</v>
      </c>
      <c r="AP10" s="93" t="s">
        <v>238</v>
      </c>
      <c r="AQ10" s="291">
        <v>100</v>
      </c>
    </row>
    <row r="11" spans="1:43" ht="17.100000000000001" customHeight="1" thickTop="1">
      <c r="A11" s="303" t="str">
        <f>IF(C11="","",COUNTA($C$11:C11))</f>
        <v/>
      </c>
      <c r="B11" s="217">
        <v>1</v>
      </c>
      <c r="C11" s="218"/>
      <c r="D11" s="266"/>
      <c r="E11" s="268"/>
      <c r="F11" s="275"/>
      <c r="G11" s="272"/>
      <c r="H11" s="265"/>
      <c r="I11" s="265"/>
      <c r="J11" s="220"/>
      <c r="K11" s="221"/>
      <c r="L11" s="223"/>
      <c r="M11" s="278"/>
      <c r="N11" s="220"/>
      <c r="O11" s="222"/>
      <c r="P11" s="223"/>
      <c r="Q11" s="278"/>
      <c r="R11" s="224"/>
      <c r="S11" s="442"/>
      <c r="T11" s="472"/>
      <c r="U11" s="335" t="str">
        <f>IF(J11="","",VLOOKUP(J11,$Y$9:$Z$25,2,))</f>
        <v/>
      </c>
      <c r="V11" s="380" t="str">
        <f t="shared" ref="V11" si="0">IF(N11="","",VLOOKUP(N11,$Y$9:$Z$25,2,))</f>
        <v/>
      </c>
      <c r="W11" s="336" t="str">
        <f>IF(R11="","","中学男子4X100mR")</f>
        <v/>
      </c>
      <c r="X11" s="337"/>
      <c r="Y11" s="322" t="s">
        <v>1008</v>
      </c>
      <c r="Z11" s="323" t="s">
        <v>1019</v>
      </c>
      <c r="AA11" s="313"/>
      <c r="AB11" s="331">
        <v>49</v>
      </c>
      <c r="AC11" s="332" t="s">
        <v>88</v>
      </c>
      <c r="AD11" s="314"/>
      <c r="AE11" s="333">
        <v>3</v>
      </c>
      <c r="AF11" s="314"/>
      <c r="AG11" s="333"/>
      <c r="AH11" s="305"/>
      <c r="AI11" s="334" t="s">
        <v>10</v>
      </c>
      <c r="AJ11" s="305">
        <v>2</v>
      </c>
      <c r="AK11" s="338" t="s">
        <v>1001</v>
      </c>
      <c r="AL11" s="313"/>
      <c r="AM11" s="290">
        <v>1</v>
      </c>
      <c r="AN11" s="93" t="s">
        <v>83</v>
      </c>
      <c r="AO11" s="93" t="s">
        <v>83</v>
      </c>
      <c r="AP11" s="93" t="s">
        <v>239</v>
      </c>
      <c r="AQ11" s="291">
        <v>101</v>
      </c>
    </row>
    <row r="12" spans="1:43" ht="17.100000000000001" customHeight="1">
      <c r="A12" s="303" t="str">
        <f>IF(C12="","",COUNTA($C$11:C12))</f>
        <v/>
      </c>
      <c r="B12" s="225">
        <v>2</v>
      </c>
      <c r="C12" s="219"/>
      <c r="D12" s="267"/>
      <c r="E12" s="269"/>
      <c r="F12" s="275"/>
      <c r="G12" s="272"/>
      <c r="H12" s="265"/>
      <c r="I12" s="265"/>
      <c r="J12" s="220"/>
      <c r="K12" s="221"/>
      <c r="L12" s="223"/>
      <c r="M12" s="279"/>
      <c r="N12" s="220"/>
      <c r="O12" s="222"/>
      <c r="P12" s="226"/>
      <c r="Q12" s="279"/>
      <c r="R12" s="227"/>
      <c r="S12" s="436"/>
      <c r="T12" s="473"/>
      <c r="U12" s="335" t="str">
        <f t="shared" ref="U12:U25" si="1">IF(J12="","",VLOOKUP(J12,$Y$9:$Z$25,2,))</f>
        <v/>
      </c>
      <c r="V12" s="380" t="str">
        <f t="shared" ref="V12:V25" si="2">IF(N12="","",VLOOKUP(N12,$Y$9:$Z$25,2,))</f>
        <v/>
      </c>
      <c r="W12" s="336" t="str">
        <f t="shared" ref="W12:W25" si="3">IF(R12="","","中学男子4X100mR")</f>
        <v/>
      </c>
      <c r="X12" s="337"/>
      <c r="Y12" s="322" t="s">
        <v>1010</v>
      </c>
      <c r="Z12" s="323" t="s">
        <v>1020</v>
      </c>
      <c r="AA12" s="313"/>
      <c r="AB12" s="331">
        <v>50</v>
      </c>
      <c r="AC12" s="332" t="s">
        <v>461</v>
      </c>
      <c r="AD12" s="314"/>
      <c r="AE12" s="333" t="s">
        <v>94</v>
      </c>
      <c r="AF12" s="314"/>
      <c r="AG12" s="333"/>
      <c r="AH12" s="305"/>
      <c r="AI12" s="334" t="s">
        <v>11</v>
      </c>
      <c r="AJ12" s="305">
        <v>3</v>
      </c>
      <c r="AK12" s="338" t="s">
        <v>1004</v>
      </c>
      <c r="AL12" s="313"/>
      <c r="AM12" s="290">
        <v>1</v>
      </c>
      <c r="AN12" s="93" t="s">
        <v>83</v>
      </c>
      <c r="AO12" s="93" t="s">
        <v>83</v>
      </c>
      <c r="AP12" s="93" t="s">
        <v>240</v>
      </c>
      <c r="AQ12" s="291">
        <v>102</v>
      </c>
    </row>
    <row r="13" spans="1:43" ht="17.100000000000001" customHeight="1">
      <c r="A13" s="303" t="str">
        <f>IF(C13="","",COUNTA($C$11:C13))</f>
        <v/>
      </c>
      <c r="B13" s="225">
        <v>3</v>
      </c>
      <c r="C13" s="218"/>
      <c r="D13" s="266"/>
      <c r="E13" s="268"/>
      <c r="F13" s="275"/>
      <c r="G13" s="272"/>
      <c r="H13" s="265"/>
      <c r="I13" s="265"/>
      <c r="J13" s="220"/>
      <c r="K13" s="221"/>
      <c r="L13" s="223"/>
      <c r="M13" s="279"/>
      <c r="N13" s="220"/>
      <c r="O13" s="222"/>
      <c r="P13" s="223"/>
      <c r="Q13" s="279"/>
      <c r="R13" s="228"/>
      <c r="S13" s="436"/>
      <c r="T13" s="473"/>
      <c r="U13" s="335" t="str">
        <f t="shared" si="1"/>
        <v/>
      </c>
      <c r="V13" s="380" t="str">
        <f t="shared" si="2"/>
        <v/>
      </c>
      <c r="W13" s="336" t="str">
        <f t="shared" si="3"/>
        <v/>
      </c>
      <c r="X13" s="337"/>
      <c r="Y13" s="322" t="s">
        <v>1012</v>
      </c>
      <c r="Z13" s="323" t="s">
        <v>910</v>
      </c>
      <c r="AA13" s="313"/>
      <c r="AB13" s="331">
        <v>51</v>
      </c>
      <c r="AC13" s="332" t="s">
        <v>1013</v>
      </c>
      <c r="AD13" s="314"/>
      <c r="AE13" s="333" t="s">
        <v>97</v>
      </c>
      <c r="AF13" s="314"/>
      <c r="AG13" s="339"/>
      <c r="AH13" s="305"/>
      <c r="AI13" s="334" t="s">
        <v>12</v>
      </c>
      <c r="AJ13" s="305">
        <v>4</v>
      </c>
      <c r="AK13" s="305"/>
      <c r="AL13" s="313"/>
      <c r="AM13" s="290">
        <v>1</v>
      </c>
      <c r="AN13" s="93" t="s">
        <v>83</v>
      </c>
      <c r="AO13" s="93" t="s">
        <v>83</v>
      </c>
      <c r="AP13" s="93" t="s">
        <v>241</v>
      </c>
      <c r="AQ13" s="291">
        <v>103</v>
      </c>
    </row>
    <row r="14" spans="1:43" ht="17.100000000000001" customHeight="1">
      <c r="A14" s="303" t="str">
        <f>IF(C14="","",COUNTA($C$11:C14))</f>
        <v/>
      </c>
      <c r="B14" s="225">
        <v>4</v>
      </c>
      <c r="C14" s="218"/>
      <c r="D14" s="266"/>
      <c r="E14" s="268"/>
      <c r="F14" s="275"/>
      <c r="G14" s="272"/>
      <c r="H14" s="265"/>
      <c r="I14" s="265"/>
      <c r="J14" s="220"/>
      <c r="K14" s="221"/>
      <c r="L14" s="223"/>
      <c r="M14" s="279"/>
      <c r="N14" s="220"/>
      <c r="O14" s="222"/>
      <c r="P14" s="223"/>
      <c r="Q14" s="279"/>
      <c r="R14" s="228"/>
      <c r="S14" s="436"/>
      <c r="T14" s="473"/>
      <c r="U14" s="335" t="str">
        <f t="shared" si="1"/>
        <v/>
      </c>
      <c r="V14" s="380" t="str">
        <f t="shared" si="2"/>
        <v/>
      </c>
      <c r="W14" s="336" t="str">
        <f t="shared" si="3"/>
        <v/>
      </c>
      <c r="X14" s="337"/>
      <c r="Y14" s="322" t="s">
        <v>1014</v>
      </c>
      <c r="Z14" s="323" t="s">
        <v>911</v>
      </c>
      <c r="AA14" s="313"/>
      <c r="AB14" s="331">
        <v>52</v>
      </c>
      <c r="AC14" s="332" t="s">
        <v>83</v>
      </c>
      <c r="AD14" s="314"/>
      <c r="AE14" s="339" t="s">
        <v>1025</v>
      </c>
      <c r="AF14" s="314"/>
      <c r="AG14" s="314"/>
      <c r="AH14" s="305"/>
      <c r="AI14" s="334" t="s">
        <v>13</v>
      </c>
      <c r="AJ14" s="305">
        <v>5</v>
      </c>
      <c r="AK14" s="305"/>
      <c r="AL14" s="313"/>
      <c r="AM14" s="290">
        <v>1</v>
      </c>
      <c r="AN14" s="93" t="s">
        <v>83</v>
      </c>
      <c r="AO14" s="93" t="s">
        <v>83</v>
      </c>
      <c r="AP14" s="93" t="s">
        <v>242</v>
      </c>
      <c r="AQ14" s="291">
        <v>104</v>
      </c>
    </row>
    <row r="15" spans="1:43" ht="17.100000000000001" customHeight="1">
      <c r="A15" s="303" t="str">
        <f>IF(C15="","",COUNTA($C$11:C15))</f>
        <v/>
      </c>
      <c r="B15" s="225">
        <v>5</v>
      </c>
      <c r="C15" s="218"/>
      <c r="D15" s="266"/>
      <c r="E15" s="268"/>
      <c r="F15" s="275"/>
      <c r="G15" s="272"/>
      <c r="H15" s="265"/>
      <c r="I15" s="265"/>
      <c r="J15" s="220"/>
      <c r="K15" s="221"/>
      <c r="L15" s="223"/>
      <c r="M15" s="279"/>
      <c r="N15" s="220"/>
      <c r="O15" s="222"/>
      <c r="P15" s="223"/>
      <c r="Q15" s="279"/>
      <c r="R15" s="228"/>
      <c r="S15" s="436"/>
      <c r="T15" s="473"/>
      <c r="U15" s="335" t="str">
        <f t="shared" si="1"/>
        <v/>
      </c>
      <c r="V15" s="380" t="str">
        <f t="shared" si="2"/>
        <v/>
      </c>
      <c r="W15" s="336" t="str">
        <f t="shared" si="3"/>
        <v/>
      </c>
      <c r="X15" s="337"/>
      <c r="Y15" s="322" t="s">
        <v>1007</v>
      </c>
      <c r="Z15" s="323" t="s">
        <v>912</v>
      </c>
      <c r="AA15" s="313"/>
      <c r="AB15" s="331">
        <v>53</v>
      </c>
      <c r="AC15" s="332" t="s">
        <v>86</v>
      </c>
      <c r="AD15" s="314"/>
      <c r="AE15" s="314"/>
      <c r="AF15" s="314"/>
      <c r="AG15" s="314"/>
      <c r="AH15" s="305"/>
      <c r="AI15" s="334" t="s">
        <v>14</v>
      </c>
      <c r="AJ15" s="305">
        <v>6</v>
      </c>
      <c r="AK15" s="305"/>
      <c r="AL15" s="305"/>
      <c r="AM15" s="290">
        <v>1</v>
      </c>
      <c r="AN15" s="93" t="s">
        <v>83</v>
      </c>
      <c r="AO15" s="93" t="s">
        <v>83</v>
      </c>
      <c r="AP15" s="93" t="s">
        <v>243</v>
      </c>
      <c r="AQ15" s="291">
        <v>105</v>
      </c>
    </row>
    <row r="16" spans="1:43" ht="17.100000000000001" customHeight="1">
      <c r="A16" s="303" t="str">
        <f>IF(C16="","",COUNTA($C$11:C16))</f>
        <v/>
      </c>
      <c r="B16" s="225">
        <v>6</v>
      </c>
      <c r="C16" s="218"/>
      <c r="D16" s="266"/>
      <c r="E16" s="268"/>
      <c r="F16" s="275"/>
      <c r="G16" s="272"/>
      <c r="H16" s="265"/>
      <c r="I16" s="265"/>
      <c r="J16" s="220"/>
      <c r="K16" s="221"/>
      <c r="L16" s="223"/>
      <c r="M16" s="279"/>
      <c r="N16" s="229"/>
      <c r="O16" s="230"/>
      <c r="P16" s="226"/>
      <c r="Q16" s="279"/>
      <c r="R16" s="228"/>
      <c r="S16" s="436"/>
      <c r="T16" s="473"/>
      <c r="U16" s="335" t="str">
        <f t="shared" si="1"/>
        <v/>
      </c>
      <c r="V16" s="380" t="str">
        <f t="shared" si="2"/>
        <v/>
      </c>
      <c r="W16" s="336" t="str">
        <f t="shared" si="3"/>
        <v/>
      </c>
      <c r="X16" s="337"/>
      <c r="Y16" s="322" t="s">
        <v>1015</v>
      </c>
      <c r="Z16" s="323" t="s">
        <v>913</v>
      </c>
      <c r="AA16" s="313"/>
      <c r="AB16" s="331">
        <v>54</v>
      </c>
      <c r="AC16" s="332" t="s">
        <v>98</v>
      </c>
      <c r="AD16" s="314"/>
      <c r="AE16" s="314"/>
      <c r="AF16" s="314"/>
      <c r="AG16" s="314"/>
      <c r="AH16" s="305"/>
      <c r="AI16" s="334" t="s">
        <v>15</v>
      </c>
      <c r="AJ16" s="305">
        <v>7</v>
      </c>
      <c r="AK16" s="305"/>
      <c r="AL16" s="305"/>
      <c r="AM16" s="290">
        <v>1</v>
      </c>
      <c r="AN16" s="93" t="s">
        <v>83</v>
      </c>
      <c r="AO16" s="93" t="s">
        <v>83</v>
      </c>
      <c r="AP16" s="93" t="s">
        <v>244</v>
      </c>
      <c r="AQ16" s="291">
        <v>106</v>
      </c>
    </row>
    <row r="17" spans="1:43" ht="17.100000000000001" customHeight="1">
      <c r="A17" s="303" t="str">
        <f>IF(C17="","",COUNTA($C$11:C17))</f>
        <v/>
      </c>
      <c r="B17" s="225">
        <v>7</v>
      </c>
      <c r="C17" s="218"/>
      <c r="D17" s="266"/>
      <c r="E17" s="268"/>
      <c r="F17" s="275"/>
      <c r="G17" s="272"/>
      <c r="H17" s="265"/>
      <c r="I17" s="265"/>
      <c r="J17" s="220"/>
      <c r="K17" s="221"/>
      <c r="L17" s="223"/>
      <c r="M17" s="279"/>
      <c r="N17" s="229"/>
      <c r="O17" s="230"/>
      <c r="P17" s="223"/>
      <c r="Q17" s="279"/>
      <c r="R17" s="228"/>
      <c r="S17" s="436"/>
      <c r="T17" s="473"/>
      <c r="U17" s="335" t="str">
        <f t="shared" si="1"/>
        <v/>
      </c>
      <c r="V17" s="380" t="str">
        <f t="shared" si="2"/>
        <v/>
      </c>
      <c r="W17" s="336" t="str">
        <f t="shared" si="3"/>
        <v/>
      </c>
      <c r="X17" s="337"/>
      <c r="Y17" s="322" t="s">
        <v>1016</v>
      </c>
      <c r="Z17" s="323" t="s">
        <v>914</v>
      </c>
      <c r="AA17" s="313"/>
      <c r="AB17" s="331">
        <v>55</v>
      </c>
      <c r="AC17" s="332" t="s">
        <v>1017</v>
      </c>
      <c r="AD17" s="314"/>
      <c r="AE17" s="314"/>
      <c r="AF17" s="314"/>
      <c r="AG17" s="314"/>
      <c r="AH17" s="305"/>
      <c r="AI17" s="334" t="s">
        <v>872</v>
      </c>
      <c r="AJ17" s="305">
        <v>8</v>
      </c>
      <c r="AK17" s="305"/>
      <c r="AL17" s="305"/>
      <c r="AM17" s="290">
        <v>1</v>
      </c>
      <c r="AN17" s="93" t="s">
        <v>83</v>
      </c>
      <c r="AO17" s="93" t="s">
        <v>83</v>
      </c>
      <c r="AP17" s="93" t="s">
        <v>245</v>
      </c>
      <c r="AQ17" s="291">
        <v>107</v>
      </c>
    </row>
    <row r="18" spans="1:43" ht="17.100000000000001" customHeight="1">
      <c r="A18" s="303" t="str">
        <f>IF(C18="","",COUNTA($C$11:C18))</f>
        <v/>
      </c>
      <c r="B18" s="225">
        <v>8</v>
      </c>
      <c r="C18" s="218"/>
      <c r="D18" s="266"/>
      <c r="E18" s="268"/>
      <c r="F18" s="275"/>
      <c r="G18" s="272"/>
      <c r="H18" s="265"/>
      <c r="I18" s="265"/>
      <c r="J18" s="220"/>
      <c r="K18" s="221"/>
      <c r="L18" s="223"/>
      <c r="M18" s="279"/>
      <c r="N18" s="220"/>
      <c r="O18" s="222"/>
      <c r="P18" s="226"/>
      <c r="Q18" s="279"/>
      <c r="R18" s="228"/>
      <c r="S18" s="436"/>
      <c r="T18" s="473"/>
      <c r="U18" s="335" t="str">
        <f t="shared" si="1"/>
        <v/>
      </c>
      <c r="V18" s="380" t="str">
        <f t="shared" si="2"/>
        <v/>
      </c>
      <c r="W18" s="336" t="str">
        <f t="shared" si="3"/>
        <v/>
      </c>
      <c r="X18" s="337"/>
      <c r="Y18" s="322" t="s">
        <v>1022</v>
      </c>
      <c r="Z18" s="323" t="s">
        <v>915</v>
      </c>
      <c r="AA18" s="313"/>
      <c r="AB18" s="331">
        <v>56</v>
      </c>
      <c r="AC18" s="332" t="s">
        <v>92</v>
      </c>
      <c r="AD18" s="314"/>
      <c r="AE18" s="314"/>
      <c r="AF18" s="314"/>
      <c r="AG18" s="314"/>
      <c r="AH18" s="305"/>
      <c r="AI18" s="334" t="s">
        <v>873</v>
      </c>
      <c r="AJ18" s="305">
        <v>9</v>
      </c>
      <c r="AK18" s="305"/>
      <c r="AL18" s="305"/>
      <c r="AM18" s="290">
        <v>1</v>
      </c>
      <c r="AN18" s="93" t="s">
        <v>83</v>
      </c>
      <c r="AO18" s="93" t="s">
        <v>83</v>
      </c>
      <c r="AP18" s="93" t="s">
        <v>246</v>
      </c>
      <c r="AQ18" s="291">
        <v>108</v>
      </c>
    </row>
    <row r="19" spans="1:43" ht="17.100000000000001" customHeight="1">
      <c r="A19" s="303" t="str">
        <f>IF(C19="","",COUNTA($C$11:C19))</f>
        <v/>
      </c>
      <c r="B19" s="225">
        <v>9</v>
      </c>
      <c r="C19" s="218"/>
      <c r="D19" s="266"/>
      <c r="E19" s="268"/>
      <c r="F19" s="275"/>
      <c r="G19" s="272"/>
      <c r="H19" s="265"/>
      <c r="I19" s="265"/>
      <c r="J19" s="220"/>
      <c r="K19" s="221"/>
      <c r="L19" s="223"/>
      <c r="M19" s="279"/>
      <c r="N19" s="220"/>
      <c r="O19" s="222"/>
      <c r="P19" s="223"/>
      <c r="Q19" s="279"/>
      <c r="R19" s="228"/>
      <c r="S19" s="436"/>
      <c r="T19" s="473"/>
      <c r="U19" s="335" t="str">
        <f t="shared" si="1"/>
        <v/>
      </c>
      <c r="V19" s="380" t="str">
        <f t="shared" si="2"/>
        <v/>
      </c>
      <c r="W19" s="336" t="str">
        <f t="shared" si="3"/>
        <v/>
      </c>
      <c r="X19" s="337"/>
      <c r="Y19" s="322" t="s">
        <v>1011</v>
      </c>
      <c r="Z19" s="323" t="s">
        <v>917</v>
      </c>
      <c r="AA19" s="313"/>
      <c r="AB19" s="331">
        <v>57</v>
      </c>
      <c r="AC19" s="332" t="s">
        <v>794</v>
      </c>
      <c r="AD19" s="314"/>
      <c r="AE19" s="314"/>
      <c r="AF19" s="314"/>
      <c r="AG19" s="314"/>
      <c r="AH19" s="305"/>
      <c r="AI19" s="334" t="s">
        <v>17</v>
      </c>
      <c r="AJ19" s="305">
        <v>10</v>
      </c>
      <c r="AK19" s="305"/>
      <c r="AL19" s="305"/>
      <c r="AM19" s="290">
        <v>1</v>
      </c>
      <c r="AN19" s="93" t="s">
        <v>83</v>
      </c>
      <c r="AO19" s="93" t="s">
        <v>83</v>
      </c>
      <c r="AP19" s="93" t="s">
        <v>247</v>
      </c>
      <c r="AQ19" s="291">
        <v>109</v>
      </c>
    </row>
    <row r="20" spans="1:43" ht="17.100000000000001" customHeight="1">
      <c r="A20" s="303" t="str">
        <f>IF(C20="","",COUNTA($C$11:C20))</f>
        <v/>
      </c>
      <c r="B20" s="225">
        <v>10</v>
      </c>
      <c r="C20" s="218"/>
      <c r="D20" s="266"/>
      <c r="E20" s="268"/>
      <c r="F20" s="275"/>
      <c r="G20" s="272"/>
      <c r="H20" s="265"/>
      <c r="I20" s="265"/>
      <c r="J20" s="220"/>
      <c r="K20" s="221"/>
      <c r="L20" s="223"/>
      <c r="M20" s="279"/>
      <c r="N20" s="229"/>
      <c r="O20" s="222"/>
      <c r="P20" s="223"/>
      <c r="Q20" s="279"/>
      <c r="R20" s="228"/>
      <c r="S20" s="436"/>
      <c r="T20" s="473"/>
      <c r="U20" s="335" t="str">
        <f t="shared" si="1"/>
        <v/>
      </c>
      <c r="V20" s="380" t="str">
        <f t="shared" si="2"/>
        <v/>
      </c>
      <c r="W20" s="336" t="str">
        <f t="shared" si="3"/>
        <v/>
      </c>
      <c r="X20" s="337"/>
      <c r="Y20" s="322" t="s">
        <v>1035</v>
      </c>
      <c r="Z20" s="323" t="s">
        <v>918</v>
      </c>
      <c r="AA20" s="313"/>
      <c r="AB20" s="340">
        <v>58</v>
      </c>
      <c r="AC20" s="341" t="s">
        <v>876</v>
      </c>
      <c r="AD20" s="314"/>
      <c r="AE20" s="314"/>
      <c r="AF20" s="314"/>
      <c r="AG20" s="314"/>
      <c r="AH20" s="305"/>
      <c r="AI20" s="334" t="s">
        <v>18</v>
      </c>
      <c r="AJ20" s="305">
        <v>11</v>
      </c>
      <c r="AK20" s="305"/>
      <c r="AL20" s="305"/>
      <c r="AM20" s="290">
        <v>1</v>
      </c>
      <c r="AN20" s="93" t="s">
        <v>83</v>
      </c>
      <c r="AO20" s="93" t="s">
        <v>83</v>
      </c>
      <c r="AP20" s="93" t="s">
        <v>248</v>
      </c>
      <c r="AQ20" s="291">
        <v>110</v>
      </c>
    </row>
    <row r="21" spans="1:43" ht="17.100000000000001" customHeight="1">
      <c r="A21" s="303" t="str">
        <f>IF(C21="","",COUNTA($C$11:C21))</f>
        <v/>
      </c>
      <c r="B21" s="225">
        <v>11</v>
      </c>
      <c r="C21" s="218"/>
      <c r="D21" s="266"/>
      <c r="E21" s="268"/>
      <c r="F21" s="275"/>
      <c r="G21" s="272"/>
      <c r="H21" s="265"/>
      <c r="I21" s="265"/>
      <c r="J21" s="220"/>
      <c r="K21" s="221"/>
      <c r="L21" s="223"/>
      <c r="M21" s="280"/>
      <c r="N21" s="220"/>
      <c r="O21" s="222"/>
      <c r="P21" s="226"/>
      <c r="Q21" s="280"/>
      <c r="R21" s="228"/>
      <c r="S21" s="436"/>
      <c r="T21" s="473"/>
      <c r="U21" s="335" t="str">
        <f t="shared" si="1"/>
        <v/>
      </c>
      <c r="V21" s="380" t="str">
        <f t="shared" si="2"/>
        <v/>
      </c>
      <c r="W21" s="336" t="str">
        <f t="shared" si="3"/>
        <v/>
      </c>
      <c r="X21" s="337"/>
      <c r="Y21" s="322" t="s">
        <v>1009</v>
      </c>
      <c r="Z21" s="323" t="s">
        <v>919</v>
      </c>
      <c r="AA21" s="313"/>
      <c r="AB21" s="313"/>
      <c r="AC21" s="313"/>
      <c r="AD21" s="314"/>
      <c r="AE21" s="314"/>
      <c r="AF21" s="314"/>
      <c r="AG21" s="314"/>
      <c r="AH21" s="305"/>
      <c r="AI21" s="334" t="s">
        <v>19</v>
      </c>
      <c r="AJ21" s="305">
        <v>12</v>
      </c>
      <c r="AK21" s="305"/>
      <c r="AL21" s="305"/>
      <c r="AM21" s="290">
        <v>1</v>
      </c>
      <c r="AN21" s="93" t="s">
        <v>83</v>
      </c>
      <c r="AO21" s="93" t="s">
        <v>83</v>
      </c>
      <c r="AP21" s="93" t="s">
        <v>249</v>
      </c>
      <c r="AQ21" s="291">
        <v>111</v>
      </c>
    </row>
    <row r="22" spans="1:43" ht="17.100000000000001" customHeight="1">
      <c r="A22" s="303" t="str">
        <f>IF(C22="","",COUNTA($C$11:C22))</f>
        <v/>
      </c>
      <c r="B22" s="225">
        <v>12</v>
      </c>
      <c r="C22" s="218"/>
      <c r="D22" s="266"/>
      <c r="E22" s="268"/>
      <c r="F22" s="275"/>
      <c r="G22" s="272"/>
      <c r="H22" s="265"/>
      <c r="I22" s="265"/>
      <c r="J22" s="220"/>
      <c r="K22" s="221"/>
      <c r="L22" s="223"/>
      <c r="M22" s="279"/>
      <c r="N22" s="220"/>
      <c r="O22" s="222"/>
      <c r="P22" s="223"/>
      <c r="Q22" s="279"/>
      <c r="R22" s="228"/>
      <c r="S22" s="436"/>
      <c r="T22" s="473"/>
      <c r="U22" s="335" t="str">
        <f t="shared" si="1"/>
        <v/>
      </c>
      <c r="V22" s="380" t="str">
        <f t="shared" si="2"/>
        <v/>
      </c>
      <c r="W22" s="336" t="str">
        <f t="shared" si="3"/>
        <v/>
      </c>
      <c r="X22" s="337"/>
      <c r="Y22" s="322" t="s">
        <v>1023</v>
      </c>
      <c r="Z22" s="323" t="s">
        <v>920</v>
      </c>
      <c r="AA22" s="313"/>
      <c r="AB22" s="313"/>
      <c r="AC22" s="313"/>
      <c r="AD22" s="314"/>
      <c r="AE22" s="314"/>
      <c r="AF22" s="314"/>
      <c r="AG22" s="314"/>
      <c r="AH22" s="305"/>
      <c r="AI22" s="334" t="s">
        <v>20</v>
      </c>
      <c r="AJ22" s="305">
        <v>13</v>
      </c>
      <c r="AK22" s="305"/>
      <c r="AL22" s="305"/>
      <c r="AM22" s="290">
        <v>1</v>
      </c>
      <c r="AN22" s="93" t="s">
        <v>83</v>
      </c>
      <c r="AO22" s="93" t="s">
        <v>83</v>
      </c>
      <c r="AP22" s="93" t="s">
        <v>250</v>
      </c>
      <c r="AQ22" s="291">
        <v>112</v>
      </c>
    </row>
    <row r="23" spans="1:43" ht="17.100000000000001" customHeight="1">
      <c r="A23" s="303" t="str">
        <f>IF(C23="","",COUNTA($C$11:C23))</f>
        <v/>
      </c>
      <c r="B23" s="225">
        <v>13</v>
      </c>
      <c r="C23" s="218"/>
      <c r="D23" s="266"/>
      <c r="E23" s="268"/>
      <c r="F23" s="275"/>
      <c r="G23" s="272"/>
      <c r="H23" s="265"/>
      <c r="I23" s="265"/>
      <c r="J23" s="220"/>
      <c r="K23" s="221"/>
      <c r="L23" s="223"/>
      <c r="M23" s="279"/>
      <c r="N23" s="220"/>
      <c r="O23" s="222"/>
      <c r="P23" s="226"/>
      <c r="Q23" s="279"/>
      <c r="R23" s="228"/>
      <c r="S23" s="436"/>
      <c r="T23" s="473"/>
      <c r="U23" s="335" t="str">
        <f t="shared" si="1"/>
        <v/>
      </c>
      <c r="V23" s="380" t="str">
        <f t="shared" si="2"/>
        <v/>
      </c>
      <c r="W23" s="336" t="str">
        <f t="shared" si="3"/>
        <v/>
      </c>
      <c r="X23" s="337"/>
      <c r="Y23" s="322" t="s">
        <v>1026</v>
      </c>
      <c r="Z23" s="323" t="s">
        <v>921</v>
      </c>
      <c r="AA23" s="313"/>
      <c r="AB23" s="313"/>
      <c r="AC23" s="313"/>
      <c r="AD23" s="314"/>
      <c r="AE23" s="314"/>
      <c r="AF23" s="314"/>
      <c r="AG23" s="314"/>
      <c r="AH23" s="305"/>
      <c r="AI23" s="334" t="s">
        <v>0</v>
      </c>
      <c r="AJ23" s="305">
        <v>14</v>
      </c>
      <c r="AK23" s="305"/>
      <c r="AL23" s="305"/>
      <c r="AM23" s="290">
        <v>1</v>
      </c>
      <c r="AN23" s="93" t="s">
        <v>83</v>
      </c>
      <c r="AO23" s="93" t="s">
        <v>83</v>
      </c>
      <c r="AP23" s="93" t="s">
        <v>251</v>
      </c>
      <c r="AQ23" s="291">
        <v>113</v>
      </c>
    </row>
    <row r="24" spans="1:43" ht="17.100000000000001" customHeight="1">
      <c r="A24" s="303" t="str">
        <f>IF(C24="","",COUNTA($C$11:C24))</f>
        <v/>
      </c>
      <c r="B24" s="225">
        <v>14</v>
      </c>
      <c r="C24" s="218"/>
      <c r="D24" s="266"/>
      <c r="E24" s="268"/>
      <c r="F24" s="275"/>
      <c r="G24" s="272"/>
      <c r="H24" s="265"/>
      <c r="I24" s="265"/>
      <c r="J24" s="220"/>
      <c r="K24" s="221"/>
      <c r="L24" s="223"/>
      <c r="M24" s="279"/>
      <c r="N24" s="220"/>
      <c r="O24" s="222"/>
      <c r="P24" s="223"/>
      <c r="Q24" s="279"/>
      <c r="R24" s="228"/>
      <c r="S24" s="436"/>
      <c r="T24" s="473"/>
      <c r="U24" s="335" t="str">
        <f t="shared" si="1"/>
        <v/>
      </c>
      <c r="V24" s="380" t="str">
        <f t="shared" si="2"/>
        <v/>
      </c>
      <c r="W24" s="336" t="str">
        <f t="shared" si="3"/>
        <v/>
      </c>
      <c r="X24" s="337"/>
      <c r="Y24" s="342"/>
      <c r="Z24" s="332" t="s">
        <v>1072</v>
      </c>
      <c r="AA24" s="313"/>
      <c r="AB24" s="313"/>
      <c r="AC24" s="313"/>
      <c r="AD24" s="314"/>
      <c r="AE24" s="314"/>
      <c r="AF24" s="314"/>
      <c r="AG24" s="314"/>
      <c r="AH24" s="305"/>
      <c r="AI24" s="334" t="s">
        <v>21</v>
      </c>
      <c r="AJ24" s="305">
        <v>15</v>
      </c>
      <c r="AK24" s="305"/>
      <c r="AL24" s="305"/>
      <c r="AM24" s="290">
        <v>1</v>
      </c>
      <c r="AN24" s="93" t="s">
        <v>83</v>
      </c>
      <c r="AO24" s="93" t="s">
        <v>83</v>
      </c>
      <c r="AP24" s="93" t="s">
        <v>252</v>
      </c>
      <c r="AQ24" s="291">
        <v>114</v>
      </c>
    </row>
    <row r="25" spans="1:43" ht="17.100000000000001" customHeight="1">
      <c r="A25" s="303" t="str">
        <f>IF(C25="","",COUNTA($C$11:C25))</f>
        <v/>
      </c>
      <c r="B25" s="225">
        <v>15</v>
      </c>
      <c r="C25" s="218"/>
      <c r="D25" s="266"/>
      <c r="E25" s="268"/>
      <c r="F25" s="275"/>
      <c r="G25" s="272"/>
      <c r="H25" s="265"/>
      <c r="I25" s="265"/>
      <c r="J25" s="220"/>
      <c r="K25" s="221"/>
      <c r="L25" s="223"/>
      <c r="M25" s="279"/>
      <c r="N25" s="220"/>
      <c r="O25" s="222"/>
      <c r="P25" s="223"/>
      <c r="Q25" s="279"/>
      <c r="R25" s="228"/>
      <c r="S25" s="436"/>
      <c r="T25" s="473"/>
      <c r="U25" s="335" t="str">
        <f t="shared" si="1"/>
        <v/>
      </c>
      <c r="V25" s="380" t="str">
        <f t="shared" si="2"/>
        <v/>
      </c>
      <c r="W25" s="336" t="str">
        <f t="shared" si="3"/>
        <v/>
      </c>
      <c r="X25" s="337"/>
      <c r="Y25" s="343"/>
      <c r="Z25" s="341"/>
      <c r="AA25" s="313"/>
      <c r="AB25" s="313"/>
      <c r="AC25" s="313"/>
      <c r="AD25" s="314"/>
      <c r="AE25" s="314"/>
      <c r="AF25" s="314"/>
      <c r="AG25" s="314"/>
      <c r="AH25" s="305"/>
      <c r="AI25" s="334" t="s">
        <v>199</v>
      </c>
      <c r="AJ25" s="305">
        <v>16</v>
      </c>
      <c r="AK25" s="305"/>
      <c r="AL25" s="305"/>
      <c r="AM25" s="290">
        <v>1</v>
      </c>
      <c r="AN25" s="93" t="s">
        <v>83</v>
      </c>
      <c r="AO25" s="93" t="s">
        <v>83</v>
      </c>
      <c r="AP25" s="93" t="s">
        <v>253</v>
      </c>
      <c r="AQ25" s="291">
        <v>115</v>
      </c>
    </row>
    <row r="26" spans="1:43" ht="10.5" customHeight="1">
      <c r="A26" s="303"/>
      <c r="B26" s="457"/>
      <c r="C26" s="445"/>
      <c r="D26" s="445"/>
      <c r="E26" s="445"/>
      <c r="F26" s="445"/>
      <c r="G26" s="445"/>
      <c r="H26" s="445"/>
      <c r="I26" s="445"/>
      <c r="J26" s="445"/>
      <c r="K26" s="458"/>
      <c r="L26" s="459"/>
      <c r="M26" s="460"/>
      <c r="N26" s="445"/>
      <c r="O26" s="458"/>
      <c r="P26" s="459"/>
      <c r="Q26" s="460"/>
      <c r="R26" s="461"/>
      <c r="S26" s="450"/>
      <c r="T26" s="473"/>
      <c r="U26" s="344"/>
      <c r="V26" s="344"/>
      <c r="W26" s="345"/>
      <c r="X26" s="345"/>
      <c r="Y26" s="313"/>
      <c r="Z26" s="313"/>
      <c r="AA26" s="313"/>
      <c r="AB26" s="313"/>
      <c r="AC26" s="313"/>
      <c r="AD26" s="314"/>
      <c r="AE26" s="314"/>
      <c r="AF26" s="314"/>
      <c r="AG26" s="314"/>
      <c r="AH26" s="305"/>
      <c r="AI26" s="334" t="s">
        <v>198</v>
      </c>
      <c r="AJ26" s="305">
        <v>17</v>
      </c>
      <c r="AK26" s="305"/>
      <c r="AL26" s="305"/>
      <c r="AM26" s="290">
        <v>1</v>
      </c>
      <c r="AN26" s="93" t="s">
        <v>83</v>
      </c>
      <c r="AO26" s="93" t="s">
        <v>83</v>
      </c>
      <c r="AP26" s="93" t="s">
        <v>254</v>
      </c>
      <c r="AQ26" s="291">
        <v>116</v>
      </c>
    </row>
    <row r="27" spans="1:43" ht="17.25">
      <c r="A27" s="303"/>
      <c r="B27" s="232" t="s">
        <v>28</v>
      </c>
      <c r="C27" s="462"/>
      <c r="D27" s="462"/>
      <c r="E27" s="453"/>
      <c r="F27" s="453"/>
      <c r="G27" s="453"/>
      <c r="H27" s="453"/>
      <c r="I27" s="453"/>
      <c r="J27" s="453"/>
      <c r="K27" s="463"/>
      <c r="L27" s="464"/>
      <c r="M27" s="465"/>
      <c r="N27" s="453"/>
      <c r="O27" s="463"/>
      <c r="P27" s="464"/>
      <c r="Q27" s="465"/>
      <c r="R27" s="453"/>
      <c r="S27" s="450"/>
      <c r="T27" s="473"/>
      <c r="U27" s="346"/>
      <c r="V27" s="346"/>
      <c r="W27" s="306"/>
      <c r="X27" s="345"/>
      <c r="Y27" s="313"/>
      <c r="Z27" s="313"/>
      <c r="AA27" s="313"/>
      <c r="AB27" s="313"/>
      <c r="AC27" s="313"/>
      <c r="AD27" s="314"/>
      <c r="AE27" s="314"/>
      <c r="AF27" s="314"/>
      <c r="AG27" s="314"/>
      <c r="AH27" s="305"/>
      <c r="AI27" s="334" t="s">
        <v>22</v>
      </c>
      <c r="AJ27" s="305">
        <v>18</v>
      </c>
      <c r="AK27" s="305"/>
      <c r="AL27" s="305"/>
      <c r="AM27" s="290">
        <v>1</v>
      </c>
      <c r="AN27" s="93" t="s">
        <v>83</v>
      </c>
      <c r="AO27" s="93" t="s">
        <v>83</v>
      </c>
      <c r="AP27" s="93" t="s">
        <v>255</v>
      </c>
      <c r="AQ27" s="291">
        <v>117</v>
      </c>
    </row>
    <row r="28" spans="1:43" ht="12" customHeight="1" thickBot="1">
      <c r="A28" s="303"/>
      <c r="B28" s="210" t="s">
        <v>1033</v>
      </c>
      <c r="C28" s="238" t="s">
        <v>1045</v>
      </c>
      <c r="D28" s="238" t="s">
        <v>1044</v>
      </c>
      <c r="E28" s="236" t="s">
        <v>1049</v>
      </c>
      <c r="F28" s="273" t="s">
        <v>1048</v>
      </c>
      <c r="G28" s="276" t="s">
        <v>1024</v>
      </c>
      <c r="H28" s="211" t="s">
        <v>991</v>
      </c>
      <c r="I28" s="211" t="s">
        <v>992</v>
      </c>
      <c r="J28" s="210" t="s">
        <v>75</v>
      </c>
      <c r="K28" s="212" t="s">
        <v>993</v>
      </c>
      <c r="L28" s="215" t="s">
        <v>994</v>
      </c>
      <c r="M28" s="213" t="s">
        <v>1021</v>
      </c>
      <c r="N28" s="214" t="s">
        <v>76</v>
      </c>
      <c r="O28" s="211" t="s">
        <v>993</v>
      </c>
      <c r="P28" s="215" t="s">
        <v>994</v>
      </c>
      <c r="Q28" s="213" t="s">
        <v>1021</v>
      </c>
      <c r="R28" s="216" t="s">
        <v>995</v>
      </c>
      <c r="S28" s="450"/>
      <c r="T28" s="473"/>
      <c r="U28" s="328" t="s">
        <v>1036</v>
      </c>
      <c r="V28" s="379" t="s">
        <v>1037</v>
      </c>
      <c r="W28" s="329" t="s">
        <v>1071</v>
      </c>
      <c r="X28" s="321"/>
      <c r="Y28" s="316"/>
      <c r="Z28" s="317" t="s">
        <v>996</v>
      </c>
      <c r="AA28" s="313"/>
      <c r="AB28" s="347" t="s">
        <v>1062</v>
      </c>
      <c r="AC28" s="348" t="s">
        <v>888</v>
      </c>
      <c r="AD28" s="319" t="s">
        <v>1052</v>
      </c>
      <c r="AE28" s="314"/>
      <c r="AF28" s="314"/>
      <c r="AG28" s="314"/>
      <c r="AH28" s="305"/>
      <c r="AI28" s="334" t="s">
        <v>23</v>
      </c>
      <c r="AJ28" s="305">
        <v>19</v>
      </c>
      <c r="AK28" s="305"/>
      <c r="AL28" s="305"/>
      <c r="AM28" s="290">
        <v>1</v>
      </c>
      <c r="AN28" s="93" t="s">
        <v>83</v>
      </c>
      <c r="AO28" s="93" t="s">
        <v>83</v>
      </c>
      <c r="AP28" s="93" t="s">
        <v>256</v>
      </c>
      <c r="AQ28" s="291">
        <v>118</v>
      </c>
    </row>
    <row r="29" spans="1:43" ht="17.100000000000001" customHeight="1" thickTop="1">
      <c r="A29" s="303" t="str">
        <f>IF(C29="","",COUNTA($C$11:C29)-1)</f>
        <v/>
      </c>
      <c r="B29" s="233">
        <v>1</v>
      </c>
      <c r="C29" s="218"/>
      <c r="D29" s="266"/>
      <c r="E29" s="268"/>
      <c r="F29" s="275"/>
      <c r="G29" s="277"/>
      <c r="H29" s="265"/>
      <c r="I29" s="265"/>
      <c r="J29" s="234"/>
      <c r="K29" s="221"/>
      <c r="L29" s="223"/>
      <c r="M29" s="279"/>
      <c r="N29" s="234"/>
      <c r="O29" s="222"/>
      <c r="P29" s="223"/>
      <c r="Q29" s="279"/>
      <c r="R29" s="228"/>
      <c r="S29" s="450"/>
      <c r="T29" s="473"/>
      <c r="U29" s="335" t="str">
        <f>IF(J29="","",VLOOKUP(J29,$Y$29:$Z$45,2,))</f>
        <v/>
      </c>
      <c r="V29" s="380" t="str">
        <f>IF(N29="","",VLOOKUP(N29,$Y$29:$Z$45,2,))</f>
        <v/>
      </c>
      <c r="W29" s="336" t="str">
        <f>IF(R29="","","中学女子4X100mR")</f>
        <v/>
      </c>
      <c r="X29" s="337"/>
      <c r="Y29" s="349"/>
      <c r="Z29" s="350"/>
      <c r="AA29" s="313"/>
      <c r="AB29" s="351"/>
      <c r="AC29" s="352"/>
      <c r="AD29" s="353"/>
      <c r="AE29" s="314"/>
      <c r="AF29" s="314"/>
      <c r="AG29" s="314"/>
      <c r="AH29" s="305"/>
      <c r="AI29" s="334" t="s">
        <v>24</v>
      </c>
      <c r="AJ29" s="305">
        <v>20</v>
      </c>
      <c r="AK29" s="305"/>
      <c r="AL29" s="305"/>
      <c r="AM29" s="290">
        <v>1</v>
      </c>
      <c r="AN29" s="93" t="s">
        <v>83</v>
      </c>
      <c r="AO29" s="93" t="s">
        <v>83</v>
      </c>
      <c r="AP29" s="93" t="s">
        <v>257</v>
      </c>
      <c r="AQ29" s="291">
        <v>119</v>
      </c>
    </row>
    <row r="30" spans="1:43" ht="17.100000000000001" customHeight="1">
      <c r="A30" s="303" t="str">
        <f>IF(C30="","",COUNTA($C$11:C30)-1)</f>
        <v/>
      </c>
      <c r="B30" s="233">
        <v>2</v>
      </c>
      <c r="C30" s="218"/>
      <c r="D30" s="266"/>
      <c r="E30" s="268"/>
      <c r="F30" s="275"/>
      <c r="G30" s="277"/>
      <c r="H30" s="265"/>
      <c r="I30" s="265"/>
      <c r="J30" s="234"/>
      <c r="K30" s="221"/>
      <c r="L30" s="223"/>
      <c r="M30" s="279"/>
      <c r="N30" s="234"/>
      <c r="O30" s="222"/>
      <c r="P30" s="223"/>
      <c r="Q30" s="279"/>
      <c r="R30" s="228"/>
      <c r="S30" s="450"/>
      <c r="T30" s="473"/>
      <c r="U30" s="335" t="str">
        <f t="shared" ref="U30:U43" si="4">IF(J30="","",VLOOKUP(J30,$Y$29:$Z$45,2,))</f>
        <v/>
      </c>
      <c r="V30" s="380" t="str">
        <f t="shared" ref="V30:V43" si="5">IF(N30="","",VLOOKUP(N30,$Y$29:$Z$45,2,))</f>
        <v/>
      </c>
      <c r="W30" s="336" t="str">
        <f t="shared" ref="W30:W43" si="6">IF(R30="","","中学女子4X100mR")</f>
        <v/>
      </c>
      <c r="X30" s="337"/>
      <c r="Y30" s="322" t="s">
        <v>1006</v>
      </c>
      <c r="Z30" s="323" t="s">
        <v>1030</v>
      </c>
      <c r="AA30" s="313"/>
      <c r="AB30" s="351" t="s">
        <v>902</v>
      </c>
      <c r="AC30" s="352" t="s">
        <v>1065</v>
      </c>
      <c r="AD30" s="353" t="s">
        <v>1066</v>
      </c>
      <c r="AE30" s="314"/>
      <c r="AF30" s="314"/>
      <c r="AG30" s="314"/>
      <c r="AH30" s="305"/>
      <c r="AI30" s="354" t="s">
        <v>96</v>
      </c>
      <c r="AJ30" s="305">
        <v>21</v>
      </c>
      <c r="AK30" s="305"/>
      <c r="AL30" s="305"/>
      <c r="AM30" s="290">
        <v>1</v>
      </c>
      <c r="AN30" s="93" t="s">
        <v>83</v>
      </c>
      <c r="AO30" s="93" t="s">
        <v>83</v>
      </c>
      <c r="AP30" s="93" t="s">
        <v>258</v>
      </c>
      <c r="AQ30" s="291">
        <v>120</v>
      </c>
    </row>
    <row r="31" spans="1:43" ht="17.100000000000001" customHeight="1">
      <c r="A31" s="303" t="str">
        <f>IF(C31="","",COUNTA($C$11:C31)-1)</f>
        <v/>
      </c>
      <c r="B31" s="233">
        <v>3</v>
      </c>
      <c r="C31" s="218"/>
      <c r="D31" s="266"/>
      <c r="E31" s="268"/>
      <c r="F31" s="275"/>
      <c r="G31" s="277"/>
      <c r="H31" s="265"/>
      <c r="I31" s="265"/>
      <c r="J31" s="234"/>
      <c r="K31" s="221"/>
      <c r="L31" s="223"/>
      <c r="M31" s="279"/>
      <c r="N31" s="234"/>
      <c r="O31" s="222"/>
      <c r="P31" s="223"/>
      <c r="Q31" s="279"/>
      <c r="R31" s="228"/>
      <c r="S31" s="466"/>
      <c r="T31" s="474"/>
      <c r="U31" s="335" t="str">
        <f t="shared" si="4"/>
        <v/>
      </c>
      <c r="V31" s="380" t="str">
        <f t="shared" si="5"/>
        <v/>
      </c>
      <c r="W31" s="336" t="str">
        <f t="shared" si="6"/>
        <v/>
      </c>
      <c r="X31" s="337"/>
      <c r="Y31" s="322" t="s">
        <v>1010</v>
      </c>
      <c r="Z31" s="323" t="s">
        <v>1031</v>
      </c>
      <c r="AA31" s="313"/>
      <c r="AB31" s="351" t="s">
        <v>890</v>
      </c>
      <c r="AC31" s="352" t="s">
        <v>1063</v>
      </c>
      <c r="AD31" s="353" t="s">
        <v>1067</v>
      </c>
      <c r="AE31" s="314"/>
      <c r="AF31" s="314"/>
      <c r="AG31" s="314"/>
      <c r="AH31" s="305"/>
      <c r="AI31" s="305"/>
      <c r="AJ31" s="305"/>
      <c r="AK31" s="305"/>
      <c r="AL31" s="305"/>
      <c r="AM31" s="290">
        <v>1</v>
      </c>
      <c r="AN31" s="93" t="s">
        <v>83</v>
      </c>
      <c r="AO31" s="93" t="s">
        <v>83</v>
      </c>
      <c r="AP31" s="93" t="s">
        <v>259</v>
      </c>
      <c r="AQ31" s="291">
        <v>121</v>
      </c>
    </row>
    <row r="32" spans="1:43" ht="17.100000000000001" customHeight="1">
      <c r="A32" s="303" t="str">
        <f>IF(C32="","",COUNTA($C$11:C32)-1)</f>
        <v/>
      </c>
      <c r="B32" s="233">
        <v>4</v>
      </c>
      <c r="C32" s="218"/>
      <c r="D32" s="266"/>
      <c r="E32" s="268"/>
      <c r="F32" s="275"/>
      <c r="G32" s="277"/>
      <c r="H32" s="265"/>
      <c r="I32" s="265"/>
      <c r="J32" s="234"/>
      <c r="K32" s="221"/>
      <c r="L32" s="223"/>
      <c r="M32" s="279"/>
      <c r="N32" s="234"/>
      <c r="O32" s="222"/>
      <c r="P32" s="223"/>
      <c r="Q32" s="279"/>
      <c r="R32" s="228"/>
      <c r="S32" s="466"/>
      <c r="T32" s="474"/>
      <c r="U32" s="335" t="str">
        <f t="shared" si="4"/>
        <v/>
      </c>
      <c r="V32" s="380" t="str">
        <f t="shared" si="5"/>
        <v/>
      </c>
      <c r="W32" s="336" t="str">
        <f t="shared" si="6"/>
        <v/>
      </c>
      <c r="X32" s="337"/>
      <c r="Y32" s="322" t="s">
        <v>1012</v>
      </c>
      <c r="Z32" s="323" t="s">
        <v>922</v>
      </c>
      <c r="AA32" s="313"/>
      <c r="AB32" s="351" t="s">
        <v>891</v>
      </c>
      <c r="AC32" s="352" t="s">
        <v>1064</v>
      </c>
      <c r="AD32" s="353" t="s">
        <v>1068</v>
      </c>
      <c r="AE32" s="314"/>
      <c r="AF32" s="314"/>
      <c r="AG32" s="314"/>
      <c r="AH32" s="305"/>
      <c r="AI32" s="327" t="s">
        <v>4</v>
      </c>
      <c r="AJ32" s="305"/>
      <c r="AK32" s="305"/>
      <c r="AL32" s="305"/>
      <c r="AM32" s="290">
        <v>1</v>
      </c>
      <c r="AN32" s="93" t="s">
        <v>83</v>
      </c>
      <c r="AO32" s="93" t="s">
        <v>83</v>
      </c>
      <c r="AP32" s="93" t="s">
        <v>260</v>
      </c>
      <c r="AQ32" s="291">
        <v>122</v>
      </c>
    </row>
    <row r="33" spans="1:43" ht="17.100000000000001" customHeight="1">
      <c r="A33" s="303" t="str">
        <f>IF(C33="","",COUNTA($C$11:C33)-1)</f>
        <v/>
      </c>
      <c r="B33" s="233">
        <v>5</v>
      </c>
      <c r="C33" s="218"/>
      <c r="D33" s="266"/>
      <c r="E33" s="268"/>
      <c r="F33" s="275"/>
      <c r="G33" s="277"/>
      <c r="H33" s="265"/>
      <c r="I33" s="265"/>
      <c r="J33" s="234"/>
      <c r="K33" s="221"/>
      <c r="L33" s="223"/>
      <c r="M33" s="279"/>
      <c r="N33" s="234"/>
      <c r="O33" s="222"/>
      <c r="P33" s="223"/>
      <c r="Q33" s="279"/>
      <c r="R33" s="228"/>
      <c r="S33" s="466"/>
      <c r="T33" s="474"/>
      <c r="U33" s="335" t="str">
        <f t="shared" si="4"/>
        <v/>
      </c>
      <c r="V33" s="380" t="str">
        <f t="shared" si="5"/>
        <v/>
      </c>
      <c r="W33" s="336" t="str">
        <f t="shared" si="6"/>
        <v/>
      </c>
      <c r="X33" s="337"/>
      <c r="Y33" s="322" t="s">
        <v>1007</v>
      </c>
      <c r="Z33" s="323" t="s">
        <v>923</v>
      </c>
      <c r="AA33" s="313"/>
      <c r="AB33" s="351" t="s">
        <v>983</v>
      </c>
      <c r="AC33" s="352"/>
      <c r="AD33" s="353" t="s">
        <v>1069</v>
      </c>
      <c r="AE33" s="314"/>
      <c r="AF33" s="314"/>
      <c r="AG33" s="314"/>
      <c r="AH33" s="305"/>
      <c r="AI33" s="334" t="s">
        <v>207</v>
      </c>
      <c r="AJ33" s="305"/>
      <c r="AK33" s="305"/>
      <c r="AL33" s="305"/>
      <c r="AM33" s="290">
        <v>1</v>
      </c>
      <c r="AN33" s="93" t="s">
        <v>83</v>
      </c>
      <c r="AO33" s="93" t="s">
        <v>83</v>
      </c>
      <c r="AP33" s="93" t="s">
        <v>261</v>
      </c>
      <c r="AQ33" s="291">
        <v>123</v>
      </c>
    </row>
    <row r="34" spans="1:43" ht="17.100000000000001" customHeight="1">
      <c r="A34" s="303" t="str">
        <f>IF(C34="","",COUNTA($C$11:C34)-1)</f>
        <v/>
      </c>
      <c r="B34" s="233">
        <v>6</v>
      </c>
      <c r="C34" s="218"/>
      <c r="D34" s="266"/>
      <c r="E34" s="268"/>
      <c r="F34" s="275"/>
      <c r="G34" s="277"/>
      <c r="H34" s="265"/>
      <c r="I34" s="265"/>
      <c r="J34" s="234"/>
      <c r="K34" s="221"/>
      <c r="L34" s="223"/>
      <c r="M34" s="279"/>
      <c r="N34" s="234"/>
      <c r="O34" s="222"/>
      <c r="P34" s="223"/>
      <c r="Q34" s="279"/>
      <c r="R34" s="228"/>
      <c r="S34" s="450"/>
      <c r="T34" s="473"/>
      <c r="U34" s="335" t="str">
        <f t="shared" si="4"/>
        <v/>
      </c>
      <c r="V34" s="380" t="str">
        <f t="shared" si="5"/>
        <v/>
      </c>
      <c r="W34" s="336" t="str">
        <f t="shared" si="6"/>
        <v/>
      </c>
      <c r="X34" s="337"/>
      <c r="Y34" s="322" t="s">
        <v>1015</v>
      </c>
      <c r="Z34" s="323" t="s">
        <v>924</v>
      </c>
      <c r="AA34" s="313"/>
      <c r="AB34" s="355" t="s">
        <v>882</v>
      </c>
      <c r="AC34" s="352"/>
      <c r="AD34" s="353"/>
      <c r="AE34" s="314"/>
      <c r="AF34" s="314"/>
      <c r="AG34" s="314"/>
      <c r="AH34" s="305"/>
      <c r="AI34" s="334" t="s">
        <v>208</v>
      </c>
      <c r="AJ34" s="305"/>
      <c r="AK34" s="305"/>
      <c r="AL34" s="305"/>
      <c r="AM34" s="290">
        <v>1</v>
      </c>
      <c r="AN34" s="93" t="s">
        <v>83</v>
      </c>
      <c r="AO34" s="93" t="s">
        <v>83</v>
      </c>
      <c r="AP34" s="93" t="s">
        <v>83</v>
      </c>
      <c r="AQ34" s="291">
        <v>124</v>
      </c>
    </row>
    <row r="35" spans="1:43" ht="17.100000000000001" customHeight="1">
      <c r="A35" s="303" t="str">
        <f>IF(C35="","",COUNTA($C$11:C35)-1)</f>
        <v/>
      </c>
      <c r="B35" s="233">
        <v>7</v>
      </c>
      <c r="C35" s="218"/>
      <c r="D35" s="266"/>
      <c r="E35" s="268"/>
      <c r="F35" s="275"/>
      <c r="G35" s="277"/>
      <c r="H35" s="265"/>
      <c r="I35" s="265"/>
      <c r="J35" s="234"/>
      <c r="K35" s="221"/>
      <c r="L35" s="223"/>
      <c r="M35" s="279"/>
      <c r="N35" s="234"/>
      <c r="O35" s="222"/>
      <c r="P35" s="223"/>
      <c r="Q35" s="279"/>
      <c r="R35" s="228"/>
      <c r="S35" s="450"/>
      <c r="T35" s="473"/>
      <c r="U35" s="335" t="str">
        <f t="shared" si="4"/>
        <v/>
      </c>
      <c r="V35" s="380" t="str">
        <f t="shared" si="5"/>
        <v/>
      </c>
      <c r="W35" s="336" t="str">
        <f t="shared" si="6"/>
        <v/>
      </c>
      <c r="X35" s="337"/>
      <c r="Y35" s="322" t="s">
        <v>1016</v>
      </c>
      <c r="Z35" s="323" t="s">
        <v>1126</v>
      </c>
      <c r="AA35" s="313"/>
      <c r="AB35" s="351" t="s">
        <v>893</v>
      </c>
      <c r="AC35" s="352"/>
      <c r="AD35" s="353"/>
      <c r="AE35" s="314"/>
      <c r="AF35" s="314"/>
      <c r="AG35" s="314"/>
      <c r="AH35" s="305"/>
      <c r="AI35" s="334" t="s">
        <v>209</v>
      </c>
      <c r="AJ35" s="305"/>
      <c r="AK35" s="305"/>
      <c r="AL35" s="305"/>
      <c r="AM35" s="290">
        <v>1</v>
      </c>
      <c r="AN35" s="93" t="s">
        <v>83</v>
      </c>
      <c r="AO35" s="93" t="s">
        <v>83</v>
      </c>
      <c r="AP35" s="93" t="s">
        <v>262</v>
      </c>
      <c r="AQ35" s="291">
        <v>125</v>
      </c>
    </row>
    <row r="36" spans="1:43" ht="17.100000000000001" customHeight="1">
      <c r="A36" s="303" t="str">
        <f>IF(C36="","",COUNTA($C$11:C36)-1)</f>
        <v/>
      </c>
      <c r="B36" s="233">
        <v>8</v>
      </c>
      <c r="C36" s="218"/>
      <c r="D36" s="266"/>
      <c r="E36" s="268"/>
      <c r="F36" s="275"/>
      <c r="G36" s="277"/>
      <c r="H36" s="265"/>
      <c r="I36" s="265"/>
      <c r="J36" s="234"/>
      <c r="K36" s="221"/>
      <c r="L36" s="223"/>
      <c r="M36" s="279"/>
      <c r="N36" s="234"/>
      <c r="O36" s="222"/>
      <c r="P36" s="223"/>
      <c r="Q36" s="279"/>
      <c r="R36" s="228"/>
      <c r="S36" s="450"/>
      <c r="T36" s="473"/>
      <c r="U36" s="335" t="str">
        <f t="shared" si="4"/>
        <v/>
      </c>
      <c r="V36" s="380" t="str">
        <f t="shared" si="5"/>
        <v/>
      </c>
      <c r="W36" s="336" t="str">
        <f t="shared" si="6"/>
        <v/>
      </c>
      <c r="X36" s="337"/>
      <c r="Y36" s="322" t="s">
        <v>1032</v>
      </c>
      <c r="Z36" s="323" t="s">
        <v>1028</v>
      </c>
      <c r="AA36" s="313"/>
      <c r="AB36" s="351" t="s">
        <v>900</v>
      </c>
      <c r="AC36" s="352"/>
      <c r="AD36" s="353"/>
      <c r="AE36" s="314"/>
      <c r="AF36" s="314"/>
      <c r="AG36" s="314"/>
      <c r="AH36" s="305"/>
      <c r="AI36" s="334" t="s">
        <v>211</v>
      </c>
      <c r="AJ36" s="305"/>
      <c r="AK36" s="305"/>
      <c r="AL36" s="305"/>
      <c r="AM36" s="290">
        <v>1</v>
      </c>
      <c r="AN36" s="93" t="s">
        <v>83</v>
      </c>
      <c r="AO36" s="93" t="s">
        <v>83</v>
      </c>
      <c r="AP36" s="93" t="s">
        <v>263</v>
      </c>
      <c r="AQ36" s="291">
        <v>126</v>
      </c>
    </row>
    <row r="37" spans="1:43" ht="17.100000000000001" customHeight="1">
      <c r="A37" s="303" t="str">
        <f>IF(C37="","",COUNTA($C$11:C37)-1)</f>
        <v/>
      </c>
      <c r="B37" s="233">
        <v>9</v>
      </c>
      <c r="C37" s="218"/>
      <c r="D37" s="266"/>
      <c r="E37" s="268"/>
      <c r="F37" s="275"/>
      <c r="G37" s="277"/>
      <c r="H37" s="265"/>
      <c r="I37" s="265"/>
      <c r="J37" s="234"/>
      <c r="K37" s="221"/>
      <c r="L37" s="223"/>
      <c r="M37" s="279"/>
      <c r="N37" s="234"/>
      <c r="O37" s="222"/>
      <c r="P37" s="223"/>
      <c r="Q37" s="279"/>
      <c r="R37" s="228"/>
      <c r="S37" s="467"/>
      <c r="T37" s="475"/>
      <c r="U37" s="335" t="str">
        <f t="shared" si="4"/>
        <v/>
      </c>
      <c r="V37" s="380" t="str">
        <f t="shared" si="5"/>
        <v/>
      </c>
      <c r="W37" s="336" t="str">
        <f t="shared" si="6"/>
        <v/>
      </c>
      <c r="X37" s="337"/>
      <c r="Y37" s="322" t="s">
        <v>1011</v>
      </c>
      <c r="Z37" s="323" t="s">
        <v>926</v>
      </c>
      <c r="AA37" s="313"/>
      <c r="AB37" s="355" t="s">
        <v>901</v>
      </c>
      <c r="AC37" s="356"/>
      <c r="AD37" s="353"/>
      <c r="AE37" s="314"/>
      <c r="AF37" s="314"/>
      <c r="AG37" s="314"/>
      <c r="AH37" s="305"/>
      <c r="AI37" s="334" t="s">
        <v>210</v>
      </c>
      <c r="AJ37" s="305"/>
      <c r="AK37" s="305"/>
      <c r="AL37" s="305"/>
      <c r="AM37" s="290">
        <v>1</v>
      </c>
      <c r="AN37" s="93" t="s">
        <v>83</v>
      </c>
      <c r="AO37" s="93" t="s">
        <v>83</v>
      </c>
      <c r="AP37" s="93" t="s">
        <v>264</v>
      </c>
      <c r="AQ37" s="291">
        <v>127</v>
      </c>
    </row>
    <row r="38" spans="1:43" ht="17.100000000000001" customHeight="1">
      <c r="A38" s="303" t="str">
        <f>IF(C38="","",COUNTA($C$11:C38)-1)</f>
        <v/>
      </c>
      <c r="B38" s="233">
        <v>10</v>
      </c>
      <c r="C38" s="218"/>
      <c r="D38" s="266"/>
      <c r="E38" s="268"/>
      <c r="F38" s="275"/>
      <c r="G38" s="277"/>
      <c r="H38" s="265"/>
      <c r="I38" s="265"/>
      <c r="J38" s="234"/>
      <c r="K38" s="221"/>
      <c r="L38" s="223"/>
      <c r="M38" s="279"/>
      <c r="N38" s="234"/>
      <c r="O38" s="222"/>
      <c r="P38" s="223"/>
      <c r="Q38" s="279"/>
      <c r="R38" s="228"/>
      <c r="S38" s="466"/>
      <c r="T38" s="474"/>
      <c r="U38" s="335" t="str">
        <f t="shared" si="4"/>
        <v/>
      </c>
      <c r="V38" s="380" t="str">
        <f t="shared" si="5"/>
        <v/>
      </c>
      <c r="W38" s="336" t="str">
        <f t="shared" si="6"/>
        <v/>
      </c>
      <c r="X38" s="337"/>
      <c r="Y38" s="322" t="s">
        <v>1009</v>
      </c>
      <c r="Z38" s="323" t="s">
        <v>927</v>
      </c>
      <c r="AA38" s="313"/>
      <c r="AB38" s="351" t="s">
        <v>894</v>
      </c>
      <c r="AC38" s="356"/>
      <c r="AD38" s="353"/>
      <c r="AE38" s="314"/>
      <c r="AF38" s="314"/>
      <c r="AG38" s="314"/>
      <c r="AH38" s="305"/>
      <c r="AI38" s="334" t="s">
        <v>881</v>
      </c>
      <c r="AJ38" s="305"/>
      <c r="AK38" s="305"/>
      <c r="AL38" s="305"/>
      <c r="AM38" s="290">
        <v>1</v>
      </c>
      <c r="AN38" s="93" t="s">
        <v>83</v>
      </c>
      <c r="AO38" s="93" t="s">
        <v>83</v>
      </c>
      <c r="AP38" s="93" t="s">
        <v>265</v>
      </c>
      <c r="AQ38" s="291">
        <v>128</v>
      </c>
    </row>
    <row r="39" spans="1:43" ht="17.100000000000001" customHeight="1">
      <c r="A39" s="303" t="str">
        <f>IF(C39="","",COUNTA($C$11:C39)-1)</f>
        <v/>
      </c>
      <c r="B39" s="233">
        <v>11</v>
      </c>
      <c r="C39" s="218"/>
      <c r="D39" s="266"/>
      <c r="E39" s="268"/>
      <c r="F39" s="275"/>
      <c r="G39" s="277"/>
      <c r="H39" s="265"/>
      <c r="I39" s="265"/>
      <c r="J39" s="234"/>
      <c r="K39" s="221"/>
      <c r="L39" s="223"/>
      <c r="M39" s="279"/>
      <c r="N39" s="234"/>
      <c r="O39" s="222"/>
      <c r="P39" s="226"/>
      <c r="Q39" s="279"/>
      <c r="R39" s="228"/>
      <c r="S39" s="466"/>
      <c r="T39" s="474"/>
      <c r="U39" s="335" t="str">
        <f t="shared" si="4"/>
        <v/>
      </c>
      <c r="V39" s="380" t="str">
        <f t="shared" si="5"/>
        <v/>
      </c>
      <c r="W39" s="336" t="str">
        <f t="shared" si="6"/>
        <v/>
      </c>
      <c r="X39" s="337"/>
      <c r="Y39" s="322" t="s">
        <v>1023</v>
      </c>
      <c r="Z39" s="323" t="s">
        <v>1029</v>
      </c>
      <c r="AA39" s="313"/>
      <c r="AB39" s="357" t="s">
        <v>889</v>
      </c>
      <c r="AC39" s="358"/>
      <c r="AD39" s="353"/>
      <c r="AE39" s="314"/>
      <c r="AF39" s="314"/>
      <c r="AG39" s="314"/>
      <c r="AH39" s="305"/>
      <c r="AI39" s="354" t="s">
        <v>1070</v>
      </c>
      <c r="AJ39" s="305"/>
      <c r="AK39" s="305"/>
      <c r="AL39" s="305"/>
      <c r="AM39" s="290">
        <v>1</v>
      </c>
      <c r="AN39" s="93" t="s">
        <v>83</v>
      </c>
      <c r="AO39" s="93" t="s">
        <v>83</v>
      </c>
      <c r="AP39" s="93" t="s">
        <v>266</v>
      </c>
      <c r="AQ39" s="291">
        <v>129</v>
      </c>
    </row>
    <row r="40" spans="1:43" ht="17.100000000000001" customHeight="1">
      <c r="A40" s="303" t="str">
        <f>IF(C40="","",COUNTA($C$11:C40)-1)</f>
        <v/>
      </c>
      <c r="B40" s="233">
        <v>12</v>
      </c>
      <c r="C40" s="218"/>
      <c r="D40" s="266"/>
      <c r="E40" s="268"/>
      <c r="F40" s="275"/>
      <c r="G40" s="277"/>
      <c r="H40" s="265"/>
      <c r="I40" s="265"/>
      <c r="J40" s="234"/>
      <c r="K40" s="221"/>
      <c r="L40" s="223"/>
      <c r="M40" s="279"/>
      <c r="N40" s="234"/>
      <c r="O40" s="222"/>
      <c r="P40" s="223"/>
      <c r="Q40" s="279"/>
      <c r="R40" s="228"/>
      <c r="S40" s="466"/>
      <c r="T40" s="474"/>
      <c r="U40" s="335" t="str">
        <f t="shared" si="4"/>
        <v/>
      </c>
      <c r="V40" s="380" t="str">
        <f t="shared" si="5"/>
        <v/>
      </c>
      <c r="W40" s="336" t="str">
        <f t="shared" si="6"/>
        <v/>
      </c>
      <c r="X40" s="337"/>
      <c r="Y40" s="322" t="s">
        <v>1026</v>
      </c>
      <c r="Z40" s="323" t="s">
        <v>928</v>
      </c>
      <c r="AA40" s="313"/>
      <c r="AB40" s="351" t="s">
        <v>892</v>
      </c>
      <c r="AC40" s="359"/>
      <c r="AD40" s="353"/>
      <c r="AE40" s="314"/>
      <c r="AF40" s="314"/>
      <c r="AG40" s="314"/>
      <c r="AH40" s="305"/>
      <c r="AI40" s="305"/>
      <c r="AJ40" s="305"/>
      <c r="AK40" s="305"/>
      <c r="AL40" s="305"/>
      <c r="AM40" s="290">
        <v>1</v>
      </c>
      <c r="AN40" s="93" t="s">
        <v>83</v>
      </c>
      <c r="AO40" s="93" t="s">
        <v>83</v>
      </c>
      <c r="AP40" s="93" t="s">
        <v>267</v>
      </c>
      <c r="AQ40" s="291">
        <v>130</v>
      </c>
    </row>
    <row r="41" spans="1:43" ht="17.100000000000001" customHeight="1">
      <c r="A41" s="303" t="str">
        <f>IF(C41="","",COUNTA($C$11:C41)-1)</f>
        <v/>
      </c>
      <c r="B41" s="233">
        <v>13</v>
      </c>
      <c r="C41" s="218"/>
      <c r="D41" s="266"/>
      <c r="E41" s="268"/>
      <c r="F41" s="275"/>
      <c r="G41" s="277"/>
      <c r="H41" s="265"/>
      <c r="I41" s="265"/>
      <c r="J41" s="234"/>
      <c r="K41" s="221"/>
      <c r="L41" s="223"/>
      <c r="M41" s="281"/>
      <c r="N41" s="234"/>
      <c r="O41" s="222"/>
      <c r="P41" s="226"/>
      <c r="Q41" s="281"/>
      <c r="R41" s="228"/>
      <c r="S41" s="466"/>
      <c r="T41" s="474"/>
      <c r="U41" s="335" t="str">
        <f t="shared" si="4"/>
        <v/>
      </c>
      <c r="V41" s="380" t="str">
        <f t="shared" si="5"/>
        <v/>
      </c>
      <c r="W41" s="336" t="str">
        <f t="shared" si="6"/>
        <v/>
      </c>
      <c r="X41" s="337"/>
      <c r="Y41" s="322"/>
      <c r="Z41" s="431" t="s">
        <v>925</v>
      </c>
      <c r="AA41" s="313"/>
      <c r="AB41" s="360" t="s">
        <v>887</v>
      </c>
      <c r="AC41" s="361"/>
      <c r="AD41" s="353"/>
      <c r="AE41" s="314"/>
      <c r="AF41" s="314"/>
      <c r="AG41" s="314"/>
      <c r="AH41" s="305"/>
      <c r="AI41" s="305"/>
      <c r="AJ41" s="305"/>
      <c r="AK41" s="305"/>
      <c r="AL41" s="305"/>
      <c r="AM41" s="290">
        <v>1</v>
      </c>
      <c r="AN41" s="93" t="s">
        <v>83</v>
      </c>
      <c r="AO41" s="93" t="s">
        <v>83</v>
      </c>
      <c r="AP41" s="93" t="s">
        <v>268</v>
      </c>
      <c r="AQ41" s="291">
        <v>131</v>
      </c>
    </row>
    <row r="42" spans="1:43" ht="17.100000000000001" customHeight="1">
      <c r="A42" s="303" t="str">
        <f>IF(C42="","",COUNTA($C$11:C42)-1)</f>
        <v/>
      </c>
      <c r="B42" s="233">
        <v>14</v>
      </c>
      <c r="C42" s="218"/>
      <c r="D42" s="266"/>
      <c r="E42" s="268"/>
      <c r="F42" s="275"/>
      <c r="G42" s="277"/>
      <c r="H42" s="265"/>
      <c r="I42" s="265"/>
      <c r="J42" s="234"/>
      <c r="K42" s="221"/>
      <c r="L42" s="223"/>
      <c r="M42" s="281"/>
      <c r="N42" s="234"/>
      <c r="O42" s="222"/>
      <c r="P42" s="223"/>
      <c r="Q42" s="281"/>
      <c r="R42" s="228"/>
      <c r="S42" s="466"/>
      <c r="T42" s="474"/>
      <c r="U42" s="335" t="str">
        <f t="shared" si="4"/>
        <v/>
      </c>
      <c r="V42" s="380" t="str">
        <f t="shared" si="5"/>
        <v/>
      </c>
      <c r="W42" s="336" t="str">
        <f t="shared" si="6"/>
        <v/>
      </c>
      <c r="X42" s="337"/>
      <c r="Y42" s="322"/>
      <c r="Z42" s="323"/>
      <c r="AA42" s="313"/>
      <c r="AB42" s="351" t="s">
        <v>895</v>
      </c>
      <c r="AC42" s="359"/>
      <c r="AD42" s="353"/>
      <c r="AE42" s="314"/>
      <c r="AF42" s="314"/>
      <c r="AG42" s="314"/>
      <c r="AH42" s="305"/>
      <c r="AI42" s="305"/>
      <c r="AJ42" s="305"/>
      <c r="AK42" s="305"/>
      <c r="AL42" s="305"/>
      <c r="AM42" s="290">
        <v>1</v>
      </c>
      <c r="AN42" s="93" t="s">
        <v>83</v>
      </c>
      <c r="AO42" s="93" t="s">
        <v>83</v>
      </c>
      <c r="AP42" s="93" t="s">
        <v>269</v>
      </c>
      <c r="AQ42" s="291">
        <v>132</v>
      </c>
    </row>
    <row r="43" spans="1:43" ht="17.100000000000001" customHeight="1">
      <c r="A43" s="303" t="str">
        <f>IF(C43="","",COUNTA($C$11:C43)-1)</f>
        <v/>
      </c>
      <c r="B43" s="233">
        <v>15</v>
      </c>
      <c r="C43" s="218"/>
      <c r="D43" s="266"/>
      <c r="E43" s="268"/>
      <c r="F43" s="275"/>
      <c r="G43" s="277"/>
      <c r="H43" s="265"/>
      <c r="I43" s="265"/>
      <c r="J43" s="234"/>
      <c r="K43" s="221"/>
      <c r="L43" s="223"/>
      <c r="M43" s="281"/>
      <c r="N43" s="234"/>
      <c r="O43" s="222"/>
      <c r="P43" s="223"/>
      <c r="Q43" s="281"/>
      <c r="R43" s="228"/>
      <c r="S43" s="466"/>
      <c r="T43" s="474"/>
      <c r="U43" s="335" t="str">
        <f t="shared" si="4"/>
        <v/>
      </c>
      <c r="V43" s="380" t="str">
        <f t="shared" si="5"/>
        <v/>
      </c>
      <c r="W43" s="336" t="str">
        <f t="shared" si="6"/>
        <v/>
      </c>
      <c r="X43" s="337"/>
      <c r="Y43" s="362"/>
      <c r="Z43" s="363"/>
      <c r="AA43" s="313"/>
      <c r="AB43" s="360" t="s">
        <v>897</v>
      </c>
      <c r="AC43" s="359"/>
      <c r="AD43" s="353"/>
      <c r="AE43" s="314"/>
      <c r="AF43" s="314"/>
      <c r="AG43" s="314"/>
      <c r="AH43" s="305"/>
      <c r="AI43" s="305"/>
      <c r="AJ43" s="305"/>
      <c r="AK43" s="305"/>
      <c r="AL43" s="305"/>
      <c r="AM43" s="290">
        <v>1</v>
      </c>
      <c r="AN43" s="93" t="s">
        <v>83</v>
      </c>
      <c r="AO43" s="93" t="s">
        <v>83</v>
      </c>
      <c r="AP43" s="93" t="s">
        <v>270</v>
      </c>
      <c r="AQ43" s="291">
        <v>133</v>
      </c>
    </row>
    <row r="44" spans="1:43" ht="12.95" customHeight="1">
      <c r="B44" s="202"/>
      <c r="C44" s="202"/>
      <c r="D44" s="202"/>
      <c r="E44" s="202"/>
      <c r="F44" s="202"/>
      <c r="G44" s="202"/>
      <c r="H44" s="202"/>
      <c r="I44" s="202"/>
      <c r="J44" s="235"/>
      <c r="K44" s="202"/>
      <c r="L44" s="202"/>
      <c r="M44" s="202"/>
      <c r="N44" s="235"/>
      <c r="O44" s="202"/>
      <c r="P44" s="202"/>
      <c r="Q44" s="202"/>
      <c r="R44" s="202"/>
      <c r="S44" s="466"/>
      <c r="T44" s="474"/>
      <c r="U44" s="305"/>
      <c r="V44" s="305"/>
      <c r="W44" s="305"/>
      <c r="X44" s="305"/>
      <c r="Y44" s="313"/>
      <c r="Z44" s="313"/>
      <c r="AA44" s="313"/>
      <c r="AB44" s="360" t="s">
        <v>898</v>
      </c>
      <c r="AC44" s="361"/>
      <c r="AD44" s="353"/>
      <c r="AE44" s="314"/>
      <c r="AF44" s="314"/>
      <c r="AG44" s="314"/>
      <c r="AH44" s="305"/>
      <c r="AI44" s="305"/>
      <c r="AJ44" s="305"/>
      <c r="AK44" s="305"/>
      <c r="AL44" s="305"/>
      <c r="AM44" s="290">
        <v>1</v>
      </c>
      <c r="AN44" s="93" t="s">
        <v>83</v>
      </c>
      <c r="AO44" s="93" t="s">
        <v>83</v>
      </c>
      <c r="AP44" s="93" t="s">
        <v>271</v>
      </c>
      <c r="AQ44" s="291">
        <v>134</v>
      </c>
    </row>
    <row r="45" spans="1:43" ht="12" customHeight="1">
      <c r="C45" s="538" t="s">
        <v>1051</v>
      </c>
      <c r="D45" s="539"/>
      <c r="E45" s="539"/>
      <c r="F45" s="539"/>
      <c r="G45" s="539"/>
      <c r="H45" s="539"/>
      <c r="I45" s="540"/>
      <c r="K45" s="536" t="s">
        <v>1038</v>
      </c>
      <c r="L45" s="534" t="s">
        <v>35</v>
      </c>
      <c r="M45" s="535"/>
      <c r="N45" s="255" t="s">
        <v>36</v>
      </c>
      <c r="O45" s="384" t="s">
        <v>1040</v>
      </c>
      <c r="P45" s="538" t="s">
        <v>1039</v>
      </c>
      <c r="Q45" s="540"/>
      <c r="R45" s="536" t="s">
        <v>26</v>
      </c>
      <c r="S45" s="200"/>
      <c r="T45" s="474"/>
      <c r="U45" s="305"/>
      <c r="V45" s="305"/>
      <c r="W45" s="305"/>
      <c r="X45" s="305"/>
      <c r="Y45" s="313"/>
      <c r="Z45" s="313"/>
      <c r="AA45" s="313"/>
      <c r="AB45" s="360" t="s">
        <v>896</v>
      </c>
      <c r="AC45" s="361"/>
      <c r="AD45" s="353"/>
      <c r="AE45" s="314"/>
      <c r="AF45" s="314"/>
      <c r="AG45" s="314"/>
      <c r="AH45" s="305"/>
      <c r="AI45" s="305"/>
      <c r="AJ45" s="305"/>
      <c r="AK45" s="305"/>
      <c r="AL45" s="305"/>
      <c r="AM45" s="290">
        <v>1</v>
      </c>
      <c r="AN45" s="93" t="s">
        <v>83</v>
      </c>
      <c r="AO45" s="93" t="s">
        <v>83</v>
      </c>
      <c r="AP45" s="93" t="s">
        <v>272</v>
      </c>
      <c r="AQ45" s="291">
        <v>135</v>
      </c>
    </row>
    <row r="46" spans="1:43" ht="12" customHeight="1">
      <c r="C46" s="546" t="s">
        <v>1061</v>
      </c>
      <c r="D46" s="546"/>
      <c r="E46" s="544" t="s">
        <v>1052</v>
      </c>
      <c r="F46" s="544"/>
      <c r="G46" s="544" t="s">
        <v>1053</v>
      </c>
      <c r="H46" s="544"/>
      <c r="I46" s="544"/>
      <c r="K46" s="537"/>
      <c r="L46" s="532">
        <f>IF($B$6="札幌",2500,2700)</f>
        <v>2700</v>
      </c>
      <c r="M46" s="533"/>
      <c r="N46" s="257">
        <f>IF($B$6="札幌",3500,3700)</f>
        <v>3700</v>
      </c>
      <c r="O46" s="258">
        <f>IF($B$6="札幌",500,700)</f>
        <v>700</v>
      </c>
      <c r="P46" s="530">
        <v>3500</v>
      </c>
      <c r="Q46" s="531"/>
      <c r="R46" s="537"/>
      <c r="S46" s="200"/>
      <c r="T46" s="474"/>
      <c r="U46" s="305"/>
      <c r="V46" s="305"/>
      <c r="W46" s="305"/>
      <c r="X46" s="305"/>
      <c r="Y46" s="313"/>
      <c r="Z46" s="313"/>
      <c r="AA46" s="313"/>
      <c r="AB46" s="355" t="s">
        <v>899</v>
      </c>
      <c r="AC46" s="385"/>
      <c r="AD46" s="353"/>
      <c r="AE46" s="314"/>
      <c r="AF46" s="314"/>
      <c r="AG46" s="314"/>
      <c r="AH46" s="305"/>
      <c r="AI46" s="305"/>
      <c r="AJ46" s="305"/>
      <c r="AK46" s="305"/>
      <c r="AL46" s="305"/>
      <c r="AM46" s="290">
        <v>1</v>
      </c>
      <c r="AN46" s="93" t="s">
        <v>83</v>
      </c>
      <c r="AO46" s="93" t="s">
        <v>83</v>
      </c>
      <c r="AP46" s="93" t="s">
        <v>273</v>
      </c>
      <c r="AQ46" s="291">
        <v>136</v>
      </c>
    </row>
    <row r="47" spans="1:43" ht="15" customHeight="1">
      <c r="C47" s="547" t="s">
        <v>1059</v>
      </c>
      <c r="D47" s="547"/>
      <c r="E47" s="545"/>
      <c r="F47" s="545"/>
      <c r="G47" s="545"/>
      <c r="H47" s="545"/>
      <c r="I47" s="545"/>
      <c r="K47" s="262" t="s">
        <v>1041</v>
      </c>
      <c r="L47" s="570">
        <f>COUNTA($J$11:$J$25)+COUNTA($J$62:$J$71)-N47</f>
        <v>0</v>
      </c>
      <c r="M47" s="571"/>
      <c r="N47" s="253">
        <f>COUNTA($N$11:$N$25)+COUNTA($N$62:$N$71)</f>
        <v>0</v>
      </c>
      <c r="O47" s="254">
        <f>COUNTA($C$11:$C$25)+COUNTA($C$62:$C$71)-L47-N47</f>
        <v>0</v>
      </c>
      <c r="P47" s="567" t="str">
        <f>IF(COUNTA($R$11:$R$25)&lt;&gt;0,1,"")</f>
        <v/>
      </c>
      <c r="Q47" s="568"/>
      <c r="R47" s="201">
        <f>SUM(L47:O47)</f>
        <v>0</v>
      </c>
      <c r="S47" s="200"/>
      <c r="T47" s="474"/>
      <c r="U47" s="305"/>
      <c r="V47" s="305"/>
      <c r="W47" s="305"/>
      <c r="X47" s="305"/>
      <c r="Y47" s="313"/>
      <c r="Z47" s="313"/>
      <c r="AA47" s="313"/>
      <c r="AB47" s="360"/>
      <c r="AC47" s="361"/>
      <c r="AD47" s="353"/>
      <c r="AE47" s="314"/>
      <c r="AF47" s="314"/>
      <c r="AG47" s="314"/>
      <c r="AH47" s="305"/>
      <c r="AI47" s="305"/>
      <c r="AJ47" s="305"/>
      <c r="AK47" s="305"/>
      <c r="AL47" s="305"/>
      <c r="AM47" s="290">
        <v>1</v>
      </c>
      <c r="AN47" s="93" t="s">
        <v>83</v>
      </c>
      <c r="AO47" s="93" t="s">
        <v>83</v>
      </c>
      <c r="AP47" s="93" t="s">
        <v>274</v>
      </c>
      <c r="AQ47" s="291">
        <v>137</v>
      </c>
    </row>
    <row r="48" spans="1:43" ht="15" customHeight="1">
      <c r="C48" s="564" t="s">
        <v>1060</v>
      </c>
      <c r="D48" s="564"/>
      <c r="E48" s="545"/>
      <c r="F48" s="545"/>
      <c r="G48" s="545"/>
      <c r="H48" s="545"/>
      <c r="I48" s="545"/>
      <c r="J48" s="196"/>
      <c r="K48" s="263" t="s">
        <v>1042</v>
      </c>
      <c r="L48" s="570">
        <f>COUNTA($J$29:$J$43)+COUNTA($J$75:$J$84)-N48</f>
        <v>0</v>
      </c>
      <c r="M48" s="571"/>
      <c r="N48" s="253">
        <f>COUNTA($N$29:$N$43)+COUNTA($N$75:$N$84)</f>
        <v>0</v>
      </c>
      <c r="O48" s="254">
        <f>COUNTA($C$29:$C$43)+COUNTA($C$75:$C$84)-L48-N48</f>
        <v>0</v>
      </c>
      <c r="P48" s="567" t="str">
        <f>IF(COUNTA($R$29:$R$43)&lt;&gt;0,1,"")</f>
        <v/>
      </c>
      <c r="Q48" s="568"/>
      <c r="R48" s="201">
        <f>SUM(L48:O48)</f>
        <v>0</v>
      </c>
      <c r="S48" s="200"/>
      <c r="T48" s="474"/>
      <c r="U48" s="305"/>
      <c r="V48" s="305"/>
      <c r="W48" s="305"/>
      <c r="X48" s="305"/>
      <c r="Y48" s="313"/>
      <c r="Z48" s="313"/>
      <c r="AA48" s="313"/>
      <c r="AB48" s="364"/>
      <c r="AC48" s="365"/>
      <c r="AD48" s="366"/>
      <c r="AE48" s="314"/>
      <c r="AF48" s="314"/>
      <c r="AG48" s="314"/>
      <c r="AH48" s="305"/>
      <c r="AI48" s="305"/>
      <c r="AJ48" s="305"/>
      <c r="AK48" s="305"/>
      <c r="AL48" s="305"/>
      <c r="AM48" s="290">
        <v>1</v>
      </c>
      <c r="AN48" s="93" t="s">
        <v>83</v>
      </c>
      <c r="AO48" s="93" t="s">
        <v>83</v>
      </c>
      <c r="AP48" s="93" t="s">
        <v>275</v>
      </c>
      <c r="AQ48" s="291">
        <v>138</v>
      </c>
    </row>
    <row r="49" spans="1:43" ht="9" customHeight="1">
      <c r="B49" s="202"/>
      <c r="C49" s="565" t="s">
        <v>1054</v>
      </c>
      <c r="D49" s="565"/>
      <c r="E49" s="264"/>
      <c r="F49" s="202"/>
      <c r="G49" s="202"/>
      <c r="H49" s="202"/>
      <c r="I49" s="202"/>
      <c r="J49" s="202"/>
      <c r="K49" s="259"/>
      <c r="L49" s="260"/>
      <c r="M49" s="261"/>
      <c r="N49" s="260"/>
      <c r="O49" s="548" t="s">
        <v>1050</v>
      </c>
      <c r="P49" s="553" t="e">
        <f>$L$46*(L47+L48)+$N$46*(N47+N48)+$O$46*(O47+O48)+$P$46*(P47+P48)</f>
        <v>#VALUE!</v>
      </c>
      <c r="Q49" s="553"/>
      <c r="R49" s="552">
        <f>SUM(R47:R48)</f>
        <v>0</v>
      </c>
      <c r="S49" s="200"/>
      <c r="T49" s="474"/>
      <c r="U49" s="305"/>
      <c r="V49" s="305"/>
      <c r="W49" s="305"/>
      <c r="X49" s="305"/>
      <c r="Y49" s="313"/>
      <c r="Z49" s="313"/>
      <c r="AA49" s="313"/>
      <c r="AB49" s="313"/>
      <c r="AC49" s="313"/>
      <c r="AD49" s="314"/>
      <c r="AE49" s="314"/>
      <c r="AF49" s="314"/>
      <c r="AG49" s="314"/>
      <c r="AH49" s="305"/>
      <c r="AI49" s="305"/>
      <c r="AJ49" s="305"/>
      <c r="AK49" s="305"/>
      <c r="AL49" s="305"/>
      <c r="AM49" s="290">
        <v>1</v>
      </c>
      <c r="AN49" s="93" t="s">
        <v>83</v>
      </c>
      <c r="AO49" s="93" t="s">
        <v>83</v>
      </c>
      <c r="AP49" s="93" t="s">
        <v>276</v>
      </c>
      <c r="AQ49" s="291">
        <v>139</v>
      </c>
    </row>
    <row r="50" spans="1:43" ht="9" customHeight="1">
      <c r="A50" s="301"/>
      <c r="B50" s="251"/>
      <c r="C50" s="566"/>
      <c r="D50" s="566"/>
      <c r="E50" s="202"/>
      <c r="F50" s="202"/>
      <c r="G50" s="202"/>
      <c r="H50" s="202"/>
      <c r="I50" s="202"/>
      <c r="J50" s="202"/>
      <c r="K50" s="235"/>
      <c r="N50" s="196"/>
      <c r="O50" s="548"/>
      <c r="P50" s="553"/>
      <c r="Q50" s="553"/>
      <c r="R50" s="552"/>
      <c r="S50" s="200"/>
      <c r="T50" s="474"/>
      <c r="U50" s="305"/>
      <c r="V50" s="305"/>
      <c r="W50" s="305"/>
      <c r="X50" s="305"/>
      <c r="Y50" s="313"/>
      <c r="Z50" s="313"/>
      <c r="AA50" s="313"/>
      <c r="AB50" s="313"/>
      <c r="AC50" s="313"/>
      <c r="AD50" s="314"/>
      <c r="AE50" s="314"/>
      <c r="AF50" s="314"/>
      <c r="AG50" s="314"/>
      <c r="AH50" s="305"/>
      <c r="AI50" s="305"/>
      <c r="AJ50" s="305"/>
      <c r="AK50" s="305"/>
      <c r="AL50" s="305"/>
      <c r="AM50" s="290">
        <v>1</v>
      </c>
      <c r="AN50" s="93" t="s">
        <v>83</v>
      </c>
      <c r="AO50" s="93" t="s">
        <v>83</v>
      </c>
      <c r="AP50" s="93" t="s">
        <v>277</v>
      </c>
      <c r="AQ50" s="291">
        <v>140</v>
      </c>
    </row>
    <row r="51" spans="1:43" ht="12" customHeight="1">
      <c r="A51" s="302"/>
      <c r="B51" s="252"/>
      <c r="C51" s="511" t="s">
        <v>1058</v>
      </c>
      <c r="D51" s="511"/>
      <c r="E51" s="511" t="s">
        <v>1055</v>
      </c>
      <c r="F51" s="511"/>
      <c r="G51" s="538" t="s">
        <v>1056</v>
      </c>
      <c r="H51" s="539"/>
      <c r="I51" s="540"/>
      <c r="J51" s="256" t="s">
        <v>1052</v>
      </c>
      <c r="K51" s="511" t="s">
        <v>1057</v>
      </c>
      <c r="L51" s="511"/>
      <c r="N51" s="196"/>
      <c r="S51" s="200"/>
      <c r="T51" s="474"/>
      <c r="U51" s="305"/>
      <c r="V51" s="305"/>
      <c r="W51" s="305"/>
      <c r="X51" s="305"/>
      <c r="Y51" s="313"/>
      <c r="Z51" s="313"/>
      <c r="AA51" s="313"/>
      <c r="AB51" s="313"/>
      <c r="AC51" s="313"/>
      <c r="AD51" s="314"/>
      <c r="AE51" s="314"/>
      <c r="AF51" s="314"/>
      <c r="AG51" s="314"/>
      <c r="AH51" s="305"/>
      <c r="AI51" s="305"/>
      <c r="AJ51" s="305"/>
      <c r="AK51" s="305"/>
      <c r="AL51" s="305"/>
      <c r="AM51" s="290">
        <v>1</v>
      </c>
      <c r="AN51" s="93" t="s">
        <v>83</v>
      </c>
      <c r="AO51" s="93" t="s">
        <v>83</v>
      </c>
      <c r="AP51" s="93" t="s">
        <v>278</v>
      </c>
      <c r="AQ51" s="291">
        <v>141</v>
      </c>
    </row>
    <row r="52" spans="1:43" ht="15" customHeight="1">
      <c r="B52" s="202"/>
      <c r="C52" s="512"/>
      <c r="D52" s="512"/>
      <c r="E52" s="512"/>
      <c r="F52" s="512"/>
      <c r="G52" s="541"/>
      <c r="H52" s="542"/>
      <c r="I52" s="543"/>
      <c r="J52" s="468"/>
      <c r="K52" s="512"/>
      <c r="L52" s="512"/>
      <c r="N52" s="196"/>
      <c r="S52" s="200"/>
      <c r="T52" s="474"/>
      <c r="U52" s="305"/>
      <c r="V52" s="305"/>
      <c r="W52" s="305"/>
      <c r="X52" s="305"/>
      <c r="Y52" s="313"/>
      <c r="Z52" s="313"/>
      <c r="AA52" s="313"/>
      <c r="AB52" s="313"/>
      <c r="AC52" s="313"/>
      <c r="AD52" s="314"/>
      <c r="AE52" s="314"/>
      <c r="AF52" s="314"/>
      <c r="AG52" s="314"/>
      <c r="AH52" s="305"/>
      <c r="AI52" s="305"/>
      <c r="AJ52" s="305"/>
      <c r="AK52" s="305"/>
      <c r="AL52" s="305"/>
      <c r="AM52" s="290">
        <v>1</v>
      </c>
      <c r="AN52" s="93" t="s">
        <v>83</v>
      </c>
      <c r="AO52" s="93" t="s">
        <v>83</v>
      </c>
      <c r="AP52" s="93" t="s">
        <v>279</v>
      </c>
      <c r="AQ52" s="291">
        <v>142</v>
      </c>
    </row>
    <row r="53" spans="1:43" ht="15" customHeight="1">
      <c r="B53" s="202"/>
      <c r="C53" s="512"/>
      <c r="D53" s="512"/>
      <c r="E53" s="512"/>
      <c r="F53" s="512"/>
      <c r="G53" s="541"/>
      <c r="H53" s="542"/>
      <c r="I53" s="543"/>
      <c r="J53" s="468"/>
      <c r="K53" s="512"/>
      <c r="L53" s="512"/>
      <c r="N53" s="196"/>
      <c r="S53" s="200"/>
      <c r="T53" s="474"/>
      <c r="U53" s="305"/>
      <c r="V53" s="305"/>
      <c r="W53" s="305"/>
      <c r="X53" s="367"/>
      <c r="Y53" s="313"/>
      <c r="Z53" s="313"/>
      <c r="AA53" s="313"/>
      <c r="AB53" s="313"/>
      <c r="AC53" s="313"/>
      <c r="AD53" s="314"/>
      <c r="AE53" s="314"/>
      <c r="AF53" s="314"/>
      <c r="AG53" s="314"/>
      <c r="AH53" s="305"/>
      <c r="AI53" s="305"/>
      <c r="AJ53" s="305"/>
      <c r="AK53" s="305"/>
      <c r="AL53" s="305"/>
      <c r="AM53" s="290">
        <v>1</v>
      </c>
      <c r="AN53" s="93" t="s">
        <v>83</v>
      </c>
      <c r="AO53" s="93" t="s">
        <v>83</v>
      </c>
      <c r="AP53" s="93" t="s">
        <v>280</v>
      </c>
      <c r="AQ53" s="291">
        <v>143</v>
      </c>
    </row>
    <row r="54" spans="1:43" ht="15" customHeight="1">
      <c r="B54" s="202"/>
      <c r="C54" s="512"/>
      <c r="D54" s="512"/>
      <c r="E54" s="512"/>
      <c r="F54" s="512"/>
      <c r="G54" s="541"/>
      <c r="H54" s="542"/>
      <c r="I54" s="543"/>
      <c r="J54" s="468"/>
      <c r="K54" s="512"/>
      <c r="L54" s="512"/>
      <c r="N54" s="196"/>
      <c r="S54" s="200"/>
      <c r="T54" s="474"/>
      <c r="U54" s="305"/>
      <c r="V54" s="305"/>
      <c r="W54" s="305"/>
      <c r="X54" s="367"/>
      <c r="Y54" s="313"/>
      <c r="Z54" s="313"/>
      <c r="AA54" s="313"/>
      <c r="AB54" s="313"/>
      <c r="AC54" s="313"/>
      <c r="AD54" s="314"/>
      <c r="AE54" s="314"/>
      <c r="AF54" s="314"/>
      <c r="AG54" s="314"/>
      <c r="AH54" s="305"/>
      <c r="AI54" s="305"/>
      <c r="AJ54" s="305"/>
      <c r="AK54" s="305"/>
      <c r="AL54" s="305"/>
      <c r="AM54" s="290">
        <v>1</v>
      </c>
      <c r="AN54" s="93" t="s">
        <v>83</v>
      </c>
      <c r="AO54" s="93" t="s">
        <v>83</v>
      </c>
      <c r="AP54" s="93" t="s">
        <v>281</v>
      </c>
      <c r="AQ54" s="291">
        <v>144</v>
      </c>
    </row>
    <row r="55" spans="1:43" ht="37.5" customHeight="1">
      <c r="A55" s="307"/>
      <c r="B55" s="308"/>
      <c r="C55" s="308"/>
      <c r="D55" s="308"/>
      <c r="E55" s="308"/>
      <c r="F55" s="308"/>
      <c r="G55" s="308"/>
      <c r="H55" s="308"/>
      <c r="I55" s="308"/>
      <c r="J55" s="308"/>
      <c r="K55" s="308"/>
      <c r="L55" s="308"/>
      <c r="M55" s="308"/>
      <c r="N55" s="309"/>
      <c r="O55" s="308"/>
      <c r="P55" s="308"/>
      <c r="Q55" s="308"/>
      <c r="R55" s="308"/>
      <c r="S55" s="308"/>
      <c r="T55" s="476"/>
      <c r="U55" s="308"/>
      <c r="V55" s="308"/>
      <c r="W55" s="308"/>
      <c r="X55" s="308"/>
      <c r="Y55" s="368"/>
      <c r="Z55" s="368"/>
      <c r="AA55" s="368"/>
      <c r="AB55" s="368"/>
      <c r="AC55" s="368"/>
      <c r="AD55" s="369"/>
      <c r="AE55" s="369"/>
      <c r="AF55" s="369"/>
      <c r="AG55" s="369"/>
      <c r="AH55" s="308"/>
      <c r="AI55" s="308"/>
      <c r="AJ55" s="308"/>
      <c r="AK55" s="308"/>
      <c r="AL55" s="308"/>
      <c r="AM55" s="290">
        <v>1</v>
      </c>
      <c r="AN55" s="93" t="s">
        <v>83</v>
      </c>
      <c r="AO55" s="93" t="s">
        <v>83</v>
      </c>
      <c r="AP55" s="93" t="s">
        <v>282</v>
      </c>
      <c r="AQ55" s="291">
        <v>145</v>
      </c>
    </row>
    <row r="56" spans="1:43" ht="17.25" customHeight="1">
      <c r="B56" s="549" t="str">
        <f>$B$1&amp;$N$1&amp;"　２枚目"</f>
        <v>令和５年度北海道中学校新人陸上競技大会参加申込書　２枚目</v>
      </c>
      <c r="C56" s="549"/>
      <c r="D56" s="549"/>
      <c r="E56" s="549"/>
      <c r="F56" s="549"/>
      <c r="G56" s="549"/>
      <c r="H56" s="549"/>
      <c r="I56" s="549"/>
      <c r="J56" s="549"/>
      <c r="K56" s="549"/>
      <c r="L56" s="549"/>
      <c r="M56" s="549"/>
      <c r="N56" s="549"/>
      <c r="O56" s="549"/>
      <c r="P56" s="549"/>
      <c r="Q56" s="549"/>
      <c r="R56" s="549"/>
      <c r="S56" s="200"/>
      <c r="T56" s="476"/>
      <c r="U56" s="308"/>
      <c r="V56" s="308"/>
      <c r="W56" s="308"/>
      <c r="X56" s="308"/>
      <c r="Y56" s="368"/>
      <c r="Z56" s="368"/>
      <c r="AA56" s="368"/>
      <c r="AB56" s="368"/>
      <c r="AC56" s="368"/>
      <c r="AD56" s="369"/>
      <c r="AE56" s="369"/>
      <c r="AF56" s="369"/>
      <c r="AG56" s="369"/>
      <c r="AH56" s="308"/>
      <c r="AI56" s="308"/>
      <c r="AJ56" s="308"/>
      <c r="AK56" s="308"/>
      <c r="AL56" s="308"/>
      <c r="AM56" s="290">
        <v>1</v>
      </c>
      <c r="AN56" s="93" t="s">
        <v>83</v>
      </c>
      <c r="AO56" s="93" t="s">
        <v>83</v>
      </c>
      <c r="AP56" s="93" t="s">
        <v>283</v>
      </c>
      <c r="AQ56" s="291">
        <v>146</v>
      </c>
    </row>
    <row r="57" spans="1:43" ht="13.5" customHeight="1">
      <c r="B57" s="383"/>
      <c r="C57" s="383"/>
      <c r="D57" s="383"/>
      <c r="E57" s="383"/>
      <c r="F57" s="383"/>
      <c r="G57" s="383"/>
      <c r="H57" s="383"/>
      <c r="I57" s="383"/>
      <c r="J57" s="383"/>
      <c r="K57" s="383"/>
      <c r="L57" s="383"/>
      <c r="M57" s="383"/>
      <c r="N57" s="383"/>
      <c r="O57" s="383"/>
      <c r="P57" s="383"/>
      <c r="Q57" s="383"/>
      <c r="R57" s="383"/>
      <c r="S57" s="200"/>
      <c r="T57" s="476"/>
      <c r="U57" s="308"/>
      <c r="V57" s="308"/>
      <c r="W57" s="308"/>
      <c r="X57" s="308"/>
      <c r="Y57" s="368"/>
      <c r="Z57" s="368"/>
      <c r="AA57" s="368"/>
      <c r="AB57" s="368"/>
      <c r="AC57" s="368"/>
      <c r="AD57" s="369"/>
      <c r="AE57" s="369"/>
      <c r="AF57" s="369"/>
      <c r="AG57" s="369"/>
      <c r="AH57" s="308"/>
      <c r="AI57" s="308"/>
      <c r="AJ57" s="308"/>
      <c r="AK57" s="308"/>
      <c r="AL57" s="308"/>
      <c r="AM57" s="290">
        <v>1</v>
      </c>
      <c r="AN57" s="93" t="s">
        <v>83</v>
      </c>
      <c r="AO57" s="93" t="s">
        <v>83</v>
      </c>
      <c r="AP57" s="93" t="s">
        <v>284</v>
      </c>
      <c r="AQ57" s="291">
        <v>147</v>
      </c>
    </row>
    <row r="58" spans="1:43" ht="17.25" customHeight="1">
      <c r="B58" s="551" t="str">
        <f>B4&amp;F4</f>
        <v/>
      </c>
      <c r="C58" s="550"/>
      <c r="D58" s="550"/>
      <c r="E58" s="550"/>
      <c r="F58" s="550"/>
      <c r="G58" s="550">
        <f>B6</f>
        <v>0</v>
      </c>
      <c r="H58" s="550"/>
      <c r="I58" s="550"/>
      <c r="J58" s="550" t="str">
        <f>E6&amp;"　中体連"</f>
        <v>　中体連</v>
      </c>
      <c r="K58" s="550"/>
      <c r="L58" s="550">
        <f>H6</f>
        <v>0</v>
      </c>
      <c r="M58" s="550"/>
      <c r="N58" s="550"/>
      <c r="O58" s="550">
        <f>N4</f>
        <v>0</v>
      </c>
      <c r="P58" s="550"/>
      <c r="Q58" s="550"/>
      <c r="R58" s="550"/>
      <c r="S58" s="200"/>
      <c r="T58" s="476"/>
      <c r="U58" s="308"/>
      <c r="V58" s="308"/>
      <c r="W58" s="308"/>
      <c r="X58" s="308"/>
      <c r="Y58" s="368"/>
      <c r="Z58" s="368"/>
      <c r="AA58" s="368"/>
      <c r="AB58" s="368"/>
      <c r="AC58" s="368"/>
      <c r="AD58" s="369"/>
      <c r="AE58" s="369"/>
      <c r="AF58" s="369"/>
      <c r="AG58" s="369"/>
      <c r="AH58" s="308"/>
      <c r="AI58" s="308"/>
      <c r="AJ58" s="308"/>
      <c r="AK58" s="308"/>
      <c r="AL58" s="308"/>
      <c r="AM58" s="290">
        <v>1</v>
      </c>
      <c r="AN58" s="93" t="s">
        <v>83</v>
      </c>
      <c r="AO58" s="93" t="s">
        <v>83</v>
      </c>
      <c r="AP58" s="93" t="s">
        <v>285</v>
      </c>
      <c r="AQ58" s="291">
        <v>148</v>
      </c>
    </row>
    <row r="59" spans="1:43" ht="17.25">
      <c r="A59" s="300"/>
      <c r="B59" s="209" t="s">
        <v>29</v>
      </c>
      <c r="C59" s="203"/>
      <c r="D59" s="203"/>
      <c r="E59" s="203"/>
      <c r="F59" s="203"/>
      <c r="G59" s="203"/>
      <c r="H59" s="203"/>
      <c r="I59" s="203"/>
      <c r="J59" s="204"/>
      <c r="K59" s="203"/>
      <c r="L59" s="203"/>
      <c r="M59" s="203"/>
      <c r="N59" s="204"/>
      <c r="O59" s="203"/>
      <c r="P59" s="203"/>
      <c r="Q59" s="203"/>
      <c r="R59" s="203"/>
      <c r="S59" s="433"/>
      <c r="T59" s="477"/>
      <c r="U59" s="310"/>
      <c r="V59" s="310"/>
      <c r="W59" s="310"/>
      <c r="X59" s="308"/>
      <c r="Y59" s="368"/>
      <c r="Z59" s="368"/>
      <c r="AA59" s="368"/>
      <c r="AB59" s="368"/>
      <c r="AC59" s="368"/>
      <c r="AD59" s="369"/>
      <c r="AE59" s="369"/>
      <c r="AF59" s="369"/>
      <c r="AG59" s="369"/>
      <c r="AH59" s="308"/>
      <c r="AI59" s="308"/>
      <c r="AJ59" s="308"/>
      <c r="AK59" s="308"/>
      <c r="AL59" s="308"/>
      <c r="AM59" s="290">
        <v>1</v>
      </c>
      <c r="AN59" s="93" t="s">
        <v>83</v>
      </c>
      <c r="AO59" s="93" t="s">
        <v>83</v>
      </c>
      <c r="AP59" s="93" t="s">
        <v>286</v>
      </c>
      <c r="AQ59" s="291">
        <v>149</v>
      </c>
    </row>
    <row r="60" spans="1:43" ht="12" customHeight="1" thickBot="1">
      <c r="B60" s="236" t="s">
        <v>885</v>
      </c>
      <c r="C60" s="238" t="s">
        <v>884</v>
      </c>
      <c r="D60" s="238" t="s">
        <v>883</v>
      </c>
      <c r="E60" s="236" t="s">
        <v>1049</v>
      </c>
      <c r="F60" s="273" t="s">
        <v>1048</v>
      </c>
      <c r="G60" s="270" t="s">
        <v>1024</v>
      </c>
      <c r="H60" s="237" t="s">
        <v>991</v>
      </c>
      <c r="I60" s="237" t="s">
        <v>992</v>
      </c>
      <c r="J60" s="236" t="s">
        <v>75</v>
      </c>
      <c r="K60" s="238" t="s">
        <v>6</v>
      </c>
      <c r="L60" s="241" t="s">
        <v>7</v>
      </c>
      <c r="M60" s="239" t="s">
        <v>5</v>
      </c>
      <c r="N60" s="240" t="s">
        <v>76</v>
      </c>
      <c r="O60" s="238" t="s">
        <v>6</v>
      </c>
      <c r="P60" s="241" t="s">
        <v>7</v>
      </c>
      <c r="Q60" s="239" t="s">
        <v>5</v>
      </c>
      <c r="R60" s="242" t="s">
        <v>995</v>
      </c>
      <c r="S60" s="437" t="s">
        <v>1122</v>
      </c>
      <c r="T60" s="477"/>
      <c r="U60" s="310"/>
      <c r="V60" s="310"/>
      <c r="W60" s="310"/>
      <c r="X60" s="308"/>
      <c r="Y60" s="368"/>
      <c r="Z60" s="368"/>
      <c r="AA60" s="368"/>
      <c r="AB60" s="368"/>
      <c r="AC60" s="368"/>
      <c r="AD60" s="369"/>
      <c r="AE60" s="369"/>
      <c r="AF60" s="369"/>
      <c r="AG60" s="369"/>
      <c r="AH60" s="308"/>
      <c r="AI60" s="308"/>
      <c r="AJ60" s="308"/>
      <c r="AK60" s="308"/>
      <c r="AL60" s="308"/>
      <c r="AM60" s="292">
        <v>1</v>
      </c>
      <c r="AN60" s="94" t="s">
        <v>83</v>
      </c>
      <c r="AO60" s="94" t="s">
        <v>83</v>
      </c>
      <c r="AP60" s="94" t="s">
        <v>287</v>
      </c>
      <c r="AQ60" s="291">
        <v>150</v>
      </c>
    </row>
    <row r="61" spans="1:43" ht="12" customHeight="1" thickTop="1" thickBot="1">
      <c r="B61" s="243">
        <v>0</v>
      </c>
      <c r="C61" s="244" t="s">
        <v>965</v>
      </c>
      <c r="D61" s="246" t="s">
        <v>1046</v>
      </c>
      <c r="E61" s="245" t="s">
        <v>966</v>
      </c>
      <c r="F61" s="274" t="s">
        <v>1047</v>
      </c>
      <c r="G61" s="271">
        <v>1</v>
      </c>
      <c r="H61" s="244">
        <v>2009</v>
      </c>
      <c r="I61" s="244">
        <v>505</v>
      </c>
      <c r="J61" s="245" t="s">
        <v>1000</v>
      </c>
      <c r="K61" s="246">
        <v>12.81</v>
      </c>
      <c r="L61" s="249">
        <v>-0.5</v>
      </c>
      <c r="M61" s="247" t="s">
        <v>8</v>
      </c>
      <c r="N61" s="248" t="s">
        <v>1002</v>
      </c>
      <c r="O61" s="244" t="s">
        <v>1043</v>
      </c>
      <c r="P61" s="249" t="s">
        <v>1003</v>
      </c>
      <c r="Q61" s="247" t="s">
        <v>8</v>
      </c>
      <c r="R61" s="250" t="s">
        <v>1005</v>
      </c>
      <c r="S61" s="438" t="s">
        <v>1121</v>
      </c>
      <c r="T61" s="477"/>
      <c r="U61" s="370" t="s">
        <v>1036</v>
      </c>
      <c r="V61" s="381" t="s">
        <v>1037</v>
      </c>
      <c r="W61" s="371" t="s">
        <v>1071</v>
      </c>
      <c r="X61" s="308"/>
      <c r="Y61" s="368"/>
      <c r="Z61" s="368"/>
      <c r="AA61" s="368"/>
      <c r="AB61" s="368"/>
      <c r="AC61" s="368"/>
      <c r="AD61" s="369"/>
      <c r="AE61" s="369"/>
      <c r="AF61" s="369"/>
      <c r="AG61" s="369"/>
      <c r="AH61" s="308"/>
      <c r="AI61" s="308"/>
      <c r="AJ61" s="308"/>
      <c r="AK61" s="308"/>
      <c r="AL61" s="308"/>
      <c r="AM61" s="292">
        <v>1</v>
      </c>
      <c r="AN61" s="94" t="s">
        <v>83</v>
      </c>
      <c r="AO61" s="94" t="s">
        <v>83</v>
      </c>
      <c r="AP61" s="94" t="s">
        <v>288</v>
      </c>
      <c r="AQ61" s="291">
        <v>151</v>
      </c>
    </row>
    <row r="62" spans="1:43" ht="17.100000000000001" customHeight="1" thickTop="1">
      <c r="A62" s="303" t="str">
        <f>IF(C62="","",COUNTA($C$11:$C$43,$C$62:C62)-1)</f>
        <v/>
      </c>
      <c r="B62" s="217">
        <v>1</v>
      </c>
      <c r="C62" s="218"/>
      <c r="D62" s="266"/>
      <c r="E62" s="268"/>
      <c r="F62" s="275"/>
      <c r="G62" s="272"/>
      <c r="H62" s="265"/>
      <c r="I62" s="265"/>
      <c r="J62" s="220"/>
      <c r="K62" s="221"/>
      <c r="L62" s="223"/>
      <c r="M62" s="278"/>
      <c r="N62" s="220"/>
      <c r="O62" s="222"/>
      <c r="P62" s="223"/>
      <c r="Q62" s="278"/>
      <c r="R62" s="224"/>
      <c r="S62" s="443"/>
      <c r="T62" s="477"/>
      <c r="U62" s="372" t="str">
        <f>IF(J62="","",VLOOKUP(J62,$Y$9:$Z$25,2,))</f>
        <v/>
      </c>
      <c r="V62" s="382" t="str">
        <f t="shared" ref="V62:V71" si="7">IF(N62="","",VLOOKUP(N62,$Y$9:$Z$25,2,))</f>
        <v/>
      </c>
      <c r="W62" s="373" t="str">
        <f>IF(R62="","","中学男子4X100mR")</f>
        <v/>
      </c>
      <c r="X62" s="308"/>
      <c r="Y62" s="368"/>
      <c r="Z62" s="368"/>
      <c r="AA62" s="368"/>
      <c r="AB62" s="368"/>
      <c r="AC62" s="368"/>
      <c r="AD62" s="369"/>
      <c r="AE62" s="369"/>
      <c r="AF62" s="369"/>
      <c r="AG62" s="369"/>
      <c r="AH62" s="308"/>
      <c r="AI62" s="308"/>
      <c r="AJ62" s="308"/>
      <c r="AK62" s="308"/>
      <c r="AL62" s="308"/>
      <c r="AM62" s="292">
        <v>1</v>
      </c>
      <c r="AN62" s="94" t="s">
        <v>83</v>
      </c>
      <c r="AO62" s="94" t="s">
        <v>83</v>
      </c>
      <c r="AP62" s="94" t="s">
        <v>289</v>
      </c>
      <c r="AQ62" s="291">
        <v>152</v>
      </c>
    </row>
    <row r="63" spans="1:43" ht="17.100000000000001" customHeight="1">
      <c r="A63" s="303" t="str">
        <f>IF(C63="","",COUNTA($C$11:$C$43,$C$62:C63)-1)</f>
        <v/>
      </c>
      <c r="B63" s="225">
        <v>2</v>
      </c>
      <c r="C63" s="219"/>
      <c r="D63" s="267"/>
      <c r="E63" s="269"/>
      <c r="F63" s="275"/>
      <c r="G63" s="272"/>
      <c r="H63" s="265"/>
      <c r="I63" s="265"/>
      <c r="J63" s="220"/>
      <c r="K63" s="221"/>
      <c r="L63" s="223"/>
      <c r="M63" s="279"/>
      <c r="N63" s="220"/>
      <c r="O63" s="222"/>
      <c r="P63" s="226"/>
      <c r="Q63" s="279"/>
      <c r="R63" s="227"/>
      <c r="S63" s="436"/>
      <c r="T63" s="478"/>
      <c r="U63" s="372" t="str">
        <f t="shared" ref="U63:U71" si="8">IF(J63="","",VLOOKUP(J63,$Y$9:$Z$25,2,))</f>
        <v/>
      </c>
      <c r="V63" s="382" t="str">
        <f t="shared" si="7"/>
        <v/>
      </c>
      <c r="W63" s="373" t="str">
        <f t="shared" ref="W63:W71" si="9">IF(R63="","","中学男子4X100mR")</f>
        <v/>
      </c>
      <c r="X63" s="308"/>
      <c r="Y63" s="368"/>
      <c r="Z63" s="368"/>
      <c r="AA63" s="368"/>
      <c r="AB63" s="368"/>
      <c r="AC63" s="368"/>
      <c r="AD63" s="369"/>
      <c r="AE63" s="369"/>
      <c r="AF63" s="369"/>
      <c r="AG63" s="369"/>
      <c r="AH63" s="308"/>
      <c r="AI63" s="308"/>
      <c r="AJ63" s="308"/>
      <c r="AK63" s="308"/>
      <c r="AL63" s="308"/>
      <c r="AM63" s="292">
        <v>1</v>
      </c>
      <c r="AN63" s="94" t="s">
        <v>83</v>
      </c>
      <c r="AO63" s="94" t="s">
        <v>83</v>
      </c>
      <c r="AP63" s="94" t="s">
        <v>290</v>
      </c>
      <c r="AQ63" s="291">
        <v>153</v>
      </c>
    </row>
    <row r="64" spans="1:43" ht="17.100000000000001" customHeight="1">
      <c r="A64" s="303" t="str">
        <f>IF(C64="","",COUNTA($C$11:$C$43,$C$62:C64)-1)</f>
        <v/>
      </c>
      <c r="B64" s="225">
        <v>3</v>
      </c>
      <c r="C64" s="218"/>
      <c r="D64" s="266"/>
      <c r="E64" s="268"/>
      <c r="F64" s="275"/>
      <c r="G64" s="272"/>
      <c r="H64" s="265"/>
      <c r="I64" s="265"/>
      <c r="J64" s="220"/>
      <c r="K64" s="221"/>
      <c r="L64" s="223"/>
      <c r="M64" s="279"/>
      <c r="N64" s="220"/>
      <c r="O64" s="222"/>
      <c r="P64" s="223"/>
      <c r="Q64" s="279"/>
      <c r="R64" s="228"/>
      <c r="S64" s="436"/>
      <c r="T64" s="478"/>
      <c r="U64" s="372" t="str">
        <f t="shared" si="8"/>
        <v/>
      </c>
      <c r="V64" s="382" t="str">
        <f t="shared" si="7"/>
        <v/>
      </c>
      <c r="W64" s="373" t="str">
        <f t="shared" si="9"/>
        <v/>
      </c>
      <c r="X64" s="308"/>
      <c r="Y64" s="368"/>
      <c r="Z64" s="368"/>
      <c r="AA64" s="368"/>
      <c r="AB64" s="368"/>
      <c r="AC64" s="368"/>
      <c r="AD64" s="369"/>
      <c r="AE64" s="369"/>
      <c r="AF64" s="369"/>
      <c r="AG64" s="369"/>
      <c r="AH64" s="308"/>
      <c r="AI64" s="308"/>
      <c r="AJ64" s="308"/>
      <c r="AK64" s="308"/>
      <c r="AL64" s="308"/>
      <c r="AM64" s="293">
        <v>1</v>
      </c>
      <c r="AN64" s="95" t="s">
        <v>83</v>
      </c>
      <c r="AO64" s="95" t="s">
        <v>83</v>
      </c>
      <c r="AP64" s="95" t="s">
        <v>291</v>
      </c>
      <c r="AQ64" s="291">
        <v>154</v>
      </c>
    </row>
    <row r="65" spans="1:43" ht="17.100000000000001" customHeight="1">
      <c r="A65" s="303" t="str">
        <f>IF(C65="","",COUNTA($C$11:$C$43,$C$62:C65)-1)</f>
        <v/>
      </c>
      <c r="B65" s="225">
        <v>4</v>
      </c>
      <c r="C65" s="218"/>
      <c r="D65" s="266"/>
      <c r="E65" s="268"/>
      <c r="F65" s="275"/>
      <c r="G65" s="272"/>
      <c r="H65" s="265"/>
      <c r="I65" s="265"/>
      <c r="J65" s="220"/>
      <c r="K65" s="221"/>
      <c r="L65" s="223"/>
      <c r="M65" s="279"/>
      <c r="N65" s="220"/>
      <c r="O65" s="222"/>
      <c r="P65" s="223"/>
      <c r="Q65" s="279"/>
      <c r="R65" s="228"/>
      <c r="S65" s="436"/>
      <c r="T65" s="478"/>
      <c r="U65" s="372" t="str">
        <f t="shared" si="8"/>
        <v/>
      </c>
      <c r="V65" s="382" t="str">
        <f t="shared" si="7"/>
        <v/>
      </c>
      <c r="W65" s="373" t="str">
        <f t="shared" si="9"/>
        <v/>
      </c>
      <c r="X65" s="308"/>
      <c r="Y65" s="368"/>
      <c r="Z65" s="368"/>
      <c r="AA65" s="368"/>
      <c r="AB65" s="368"/>
      <c r="AC65" s="368"/>
      <c r="AD65" s="369"/>
      <c r="AE65" s="369"/>
      <c r="AF65" s="369"/>
      <c r="AG65" s="369"/>
      <c r="AH65" s="308"/>
      <c r="AI65" s="308"/>
      <c r="AJ65" s="308"/>
      <c r="AK65" s="308"/>
      <c r="AL65" s="308"/>
      <c r="AM65" s="290">
        <v>1</v>
      </c>
      <c r="AN65" s="93" t="s">
        <v>83</v>
      </c>
      <c r="AO65" s="93" t="s">
        <v>83</v>
      </c>
      <c r="AP65" s="93" t="s">
        <v>292</v>
      </c>
      <c r="AQ65" s="291">
        <v>155</v>
      </c>
    </row>
    <row r="66" spans="1:43" ht="17.100000000000001" customHeight="1">
      <c r="A66" s="303" t="str">
        <f>IF(C66="","",COUNTA($C$11:$C$43,$C$62:C66)-1)</f>
        <v/>
      </c>
      <c r="B66" s="225">
        <v>5</v>
      </c>
      <c r="C66" s="218"/>
      <c r="D66" s="266"/>
      <c r="E66" s="268"/>
      <c r="F66" s="275"/>
      <c r="G66" s="272"/>
      <c r="H66" s="265"/>
      <c r="I66" s="265"/>
      <c r="J66" s="220"/>
      <c r="K66" s="221"/>
      <c r="L66" s="223"/>
      <c r="M66" s="279"/>
      <c r="N66" s="220"/>
      <c r="O66" s="222"/>
      <c r="P66" s="223"/>
      <c r="Q66" s="279"/>
      <c r="R66" s="228"/>
      <c r="S66" s="436"/>
      <c r="T66" s="478"/>
      <c r="U66" s="372" t="str">
        <f t="shared" si="8"/>
        <v/>
      </c>
      <c r="V66" s="382" t="str">
        <f t="shared" si="7"/>
        <v/>
      </c>
      <c r="W66" s="373" t="str">
        <f t="shared" si="9"/>
        <v/>
      </c>
      <c r="X66" s="308"/>
      <c r="Y66" s="368"/>
      <c r="Z66" s="368"/>
      <c r="AA66" s="368"/>
      <c r="AB66" s="368"/>
      <c r="AC66" s="368"/>
      <c r="AD66" s="369"/>
      <c r="AE66" s="369"/>
      <c r="AF66" s="369"/>
      <c r="AG66" s="369"/>
      <c r="AH66" s="308"/>
      <c r="AI66" s="308"/>
      <c r="AJ66" s="308"/>
      <c r="AK66" s="308"/>
      <c r="AL66" s="308"/>
      <c r="AM66" s="290">
        <v>1</v>
      </c>
      <c r="AN66" s="93" t="s">
        <v>83</v>
      </c>
      <c r="AO66" s="93" t="s">
        <v>83</v>
      </c>
      <c r="AP66" s="93" t="s">
        <v>293</v>
      </c>
      <c r="AQ66" s="291">
        <v>156</v>
      </c>
    </row>
    <row r="67" spans="1:43" ht="17.100000000000001" customHeight="1">
      <c r="A67" s="303" t="str">
        <f>IF(C67="","",COUNTA($C$11:$C$43,$C$62:C67)-1)</f>
        <v/>
      </c>
      <c r="B67" s="225">
        <v>6</v>
      </c>
      <c r="C67" s="218"/>
      <c r="D67" s="266"/>
      <c r="E67" s="268"/>
      <c r="F67" s="275"/>
      <c r="G67" s="272"/>
      <c r="H67" s="265"/>
      <c r="I67" s="265"/>
      <c r="J67" s="220"/>
      <c r="K67" s="221"/>
      <c r="L67" s="223"/>
      <c r="M67" s="279"/>
      <c r="N67" s="229"/>
      <c r="O67" s="230"/>
      <c r="P67" s="226"/>
      <c r="Q67" s="279"/>
      <c r="R67" s="228"/>
      <c r="S67" s="436"/>
      <c r="T67" s="478"/>
      <c r="U67" s="372" t="str">
        <f t="shared" si="8"/>
        <v/>
      </c>
      <c r="V67" s="382" t="str">
        <f t="shared" si="7"/>
        <v/>
      </c>
      <c r="W67" s="373" t="str">
        <f t="shared" si="9"/>
        <v/>
      </c>
      <c r="X67" s="308"/>
      <c r="Y67" s="368"/>
      <c r="Z67" s="368"/>
      <c r="AA67" s="368"/>
      <c r="AB67" s="368"/>
      <c r="AC67" s="368"/>
      <c r="AD67" s="369"/>
      <c r="AE67" s="369"/>
      <c r="AF67" s="369"/>
      <c r="AG67" s="369"/>
      <c r="AH67" s="308"/>
      <c r="AI67" s="308"/>
      <c r="AJ67" s="308"/>
      <c r="AK67" s="308"/>
      <c r="AL67" s="308"/>
      <c r="AM67" s="290">
        <v>1</v>
      </c>
      <c r="AN67" s="93" t="s">
        <v>83</v>
      </c>
      <c r="AO67" s="93" t="s">
        <v>83</v>
      </c>
      <c r="AP67" s="93" t="s">
        <v>294</v>
      </c>
      <c r="AQ67" s="291">
        <v>157</v>
      </c>
    </row>
    <row r="68" spans="1:43" ht="17.100000000000001" customHeight="1">
      <c r="A68" s="303" t="str">
        <f>IF(C68="","",COUNTA($C$11:$C$43,$C$62:C68)-1)</f>
        <v/>
      </c>
      <c r="B68" s="225">
        <v>7</v>
      </c>
      <c r="C68" s="218"/>
      <c r="D68" s="266"/>
      <c r="E68" s="268"/>
      <c r="F68" s="275"/>
      <c r="G68" s="272"/>
      <c r="H68" s="265"/>
      <c r="I68" s="265"/>
      <c r="J68" s="220"/>
      <c r="K68" s="221"/>
      <c r="L68" s="223"/>
      <c r="M68" s="279"/>
      <c r="N68" s="229"/>
      <c r="O68" s="230"/>
      <c r="P68" s="223"/>
      <c r="Q68" s="279"/>
      <c r="R68" s="228"/>
      <c r="S68" s="436"/>
      <c r="T68" s="478"/>
      <c r="U68" s="372" t="str">
        <f t="shared" si="8"/>
        <v/>
      </c>
      <c r="V68" s="382" t="str">
        <f t="shared" si="7"/>
        <v/>
      </c>
      <c r="W68" s="373" t="str">
        <f t="shared" si="9"/>
        <v/>
      </c>
      <c r="X68" s="308"/>
      <c r="Y68" s="368"/>
      <c r="Z68" s="368"/>
      <c r="AA68" s="368"/>
      <c r="AB68" s="368"/>
      <c r="AC68" s="368"/>
      <c r="AD68" s="369"/>
      <c r="AE68" s="369"/>
      <c r="AF68" s="369"/>
      <c r="AG68" s="369"/>
      <c r="AH68" s="308"/>
      <c r="AI68" s="308"/>
      <c r="AJ68" s="308"/>
      <c r="AK68" s="308"/>
      <c r="AL68" s="308"/>
      <c r="AM68" s="290">
        <v>1</v>
      </c>
      <c r="AN68" s="93" t="s">
        <v>83</v>
      </c>
      <c r="AO68" s="93" t="s">
        <v>83</v>
      </c>
      <c r="AP68" s="93" t="s">
        <v>295</v>
      </c>
      <c r="AQ68" s="291">
        <v>158</v>
      </c>
    </row>
    <row r="69" spans="1:43" ht="17.100000000000001" customHeight="1">
      <c r="A69" s="303" t="str">
        <f>IF(C69="","",COUNTA($C$11:$C$43,$C$62:C69)-1)</f>
        <v/>
      </c>
      <c r="B69" s="225">
        <v>8</v>
      </c>
      <c r="C69" s="218"/>
      <c r="D69" s="266"/>
      <c r="E69" s="268"/>
      <c r="F69" s="275"/>
      <c r="G69" s="272"/>
      <c r="H69" s="265"/>
      <c r="I69" s="265"/>
      <c r="J69" s="220"/>
      <c r="K69" s="221"/>
      <c r="L69" s="223"/>
      <c r="M69" s="279"/>
      <c r="N69" s="220"/>
      <c r="O69" s="222"/>
      <c r="P69" s="226"/>
      <c r="Q69" s="279"/>
      <c r="R69" s="228"/>
      <c r="S69" s="436"/>
      <c r="T69" s="478"/>
      <c r="U69" s="372" t="str">
        <f t="shared" si="8"/>
        <v/>
      </c>
      <c r="V69" s="382" t="str">
        <f t="shared" si="7"/>
        <v/>
      </c>
      <c r="W69" s="373" t="str">
        <f t="shared" si="9"/>
        <v/>
      </c>
      <c r="X69" s="308"/>
      <c r="Y69" s="368"/>
      <c r="Z69" s="368"/>
      <c r="AA69" s="368"/>
      <c r="AB69" s="368"/>
      <c r="AC69" s="368"/>
      <c r="AD69" s="369"/>
      <c r="AE69" s="369"/>
      <c r="AF69" s="369"/>
      <c r="AG69" s="369"/>
      <c r="AH69" s="308"/>
      <c r="AI69" s="308"/>
      <c r="AJ69" s="308"/>
      <c r="AK69" s="308"/>
      <c r="AL69" s="308"/>
      <c r="AM69" s="290">
        <v>1</v>
      </c>
      <c r="AN69" s="93" t="s">
        <v>83</v>
      </c>
      <c r="AO69" s="93" t="s">
        <v>83</v>
      </c>
      <c r="AP69" s="93" t="s">
        <v>296</v>
      </c>
      <c r="AQ69" s="291">
        <v>159</v>
      </c>
    </row>
    <row r="70" spans="1:43" ht="17.100000000000001" customHeight="1">
      <c r="A70" s="303" t="str">
        <f>IF(C70="","",COUNTA($C$11:$C$43,$C$62:C70)-1)</f>
        <v/>
      </c>
      <c r="B70" s="225">
        <v>9</v>
      </c>
      <c r="C70" s="218"/>
      <c r="D70" s="266"/>
      <c r="E70" s="268"/>
      <c r="F70" s="275"/>
      <c r="G70" s="272"/>
      <c r="H70" s="265"/>
      <c r="I70" s="265"/>
      <c r="J70" s="220"/>
      <c r="K70" s="221"/>
      <c r="L70" s="223"/>
      <c r="M70" s="279"/>
      <c r="N70" s="220"/>
      <c r="O70" s="222"/>
      <c r="P70" s="223"/>
      <c r="Q70" s="279"/>
      <c r="R70" s="228"/>
      <c r="S70" s="436"/>
      <c r="T70" s="478"/>
      <c r="U70" s="372" t="str">
        <f t="shared" si="8"/>
        <v/>
      </c>
      <c r="V70" s="382" t="str">
        <f t="shared" si="7"/>
        <v/>
      </c>
      <c r="W70" s="373" t="str">
        <f t="shared" si="9"/>
        <v/>
      </c>
      <c r="X70" s="308"/>
      <c r="Y70" s="368"/>
      <c r="Z70" s="368"/>
      <c r="AA70" s="368"/>
      <c r="AB70" s="368"/>
      <c r="AC70" s="368"/>
      <c r="AD70" s="369"/>
      <c r="AE70" s="369"/>
      <c r="AF70" s="369"/>
      <c r="AG70" s="369"/>
      <c r="AH70" s="308"/>
      <c r="AI70" s="308"/>
      <c r="AJ70" s="308"/>
      <c r="AK70" s="308"/>
      <c r="AL70" s="308"/>
      <c r="AM70" s="290">
        <v>1</v>
      </c>
      <c r="AN70" s="93" t="s">
        <v>83</v>
      </c>
      <c r="AO70" s="93" t="s">
        <v>83</v>
      </c>
      <c r="AP70" s="93" t="s">
        <v>297</v>
      </c>
      <c r="AQ70" s="291">
        <v>160</v>
      </c>
    </row>
    <row r="71" spans="1:43" ht="17.100000000000001" customHeight="1">
      <c r="A71" s="303" t="str">
        <f>IF(C71="","",COUNTA($C$11:$C$43,$C$62:C71)-1)</f>
        <v/>
      </c>
      <c r="B71" s="225">
        <v>10</v>
      </c>
      <c r="C71" s="218"/>
      <c r="D71" s="266"/>
      <c r="E71" s="268"/>
      <c r="F71" s="275"/>
      <c r="G71" s="272"/>
      <c r="H71" s="265"/>
      <c r="I71" s="265"/>
      <c r="J71" s="220"/>
      <c r="K71" s="221"/>
      <c r="L71" s="223"/>
      <c r="M71" s="279"/>
      <c r="N71" s="229"/>
      <c r="O71" s="222"/>
      <c r="P71" s="223"/>
      <c r="Q71" s="279"/>
      <c r="R71" s="228"/>
      <c r="S71" s="436"/>
      <c r="T71" s="478"/>
      <c r="U71" s="372" t="str">
        <f t="shared" si="8"/>
        <v/>
      </c>
      <c r="V71" s="382" t="str">
        <f t="shared" si="7"/>
        <v/>
      </c>
      <c r="W71" s="373" t="str">
        <f t="shared" si="9"/>
        <v/>
      </c>
      <c r="X71" s="308"/>
      <c r="Y71" s="368"/>
      <c r="Z71" s="368"/>
      <c r="AA71" s="368"/>
      <c r="AB71" s="368"/>
      <c r="AC71" s="368"/>
      <c r="AD71" s="369"/>
      <c r="AE71" s="369"/>
      <c r="AF71" s="369"/>
      <c r="AG71" s="369"/>
      <c r="AH71" s="308"/>
      <c r="AI71" s="308"/>
      <c r="AJ71" s="308"/>
      <c r="AK71" s="308"/>
      <c r="AL71" s="308"/>
      <c r="AM71" s="290">
        <v>1</v>
      </c>
      <c r="AN71" s="93" t="s">
        <v>83</v>
      </c>
      <c r="AO71" s="93" t="s">
        <v>83</v>
      </c>
      <c r="AP71" s="93" t="s">
        <v>298</v>
      </c>
      <c r="AQ71" s="291">
        <v>161</v>
      </c>
    </row>
    <row r="72" spans="1:43" ht="8.25" customHeight="1">
      <c r="A72" s="303"/>
      <c r="B72" s="231"/>
      <c r="C72" s="444"/>
      <c r="D72" s="444"/>
      <c r="E72" s="444"/>
      <c r="F72" s="444"/>
      <c r="G72" s="444"/>
      <c r="H72" s="444"/>
      <c r="I72" s="444"/>
      <c r="J72" s="445"/>
      <c r="K72" s="446"/>
      <c r="L72" s="447"/>
      <c r="M72" s="448"/>
      <c r="N72" s="445"/>
      <c r="O72" s="446"/>
      <c r="P72" s="447"/>
      <c r="Q72" s="448"/>
      <c r="R72" s="449"/>
      <c r="S72" s="450"/>
      <c r="T72" s="478"/>
      <c r="U72" s="374"/>
      <c r="V72" s="374"/>
      <c r="W72" s="375"/>
      <c r="X72" s="308"/>
      <c r="Y72" s="368"/>
      <c r="Z72" s="368"/>
      <c r="AA72" s="368"/>
      <c r="AB72" s="368"/>
      <c r="AC72" s="368"/>
      <c r="AD72" s="369"/>
      <c r="AE72" s="369"/>
      <c r="AF72" s="369"/>
      <c r="AG72" s="369"/>
      <c r="AH72" s="308"/>
      <c r="AI72" s="308"/>
      <c r="AJ72" s="308"/>
      <c r="AK72" s="308"/>
      <c r="AL72" s="308"/>
      <c r="AM72" s="290">
        <v>1</v>
      </c>
      <c r="AN72" s="93" t="s">
        <v>83</v>
      </c>
      <c r="AO72" s="93" t="s">
        <v>83</v>
      </c>
      <c r="AP72" s="93" t="s">
        <v>299</v>
      </c>
      <c r="AQ72" s="291">
        <v>162</v>
      </c>
    </row>
    <row r="73" spans="1:43" ht="17.25" customHeight="1">
      <c r="A73" s="303"/>
      <c r="B73" s="232" t="s">
        <v>28</v>
      </c>
      <c r="C73" s="451"/>
      <c r="D73" s="451"/>
      <c r="E73" s="452"/>
      <c r="F73" s="452"/>
      <c r="G73" s="452"/>
      <c r="H73" s="452"/>
      <c r="I73" s="452"/>
      <c r="J73" s="453"/>
      <c r="K73" s="454"/>
      <c r="L73" s="455"/>
      <c r="M73" s="456"/>
      <c r="N73" s="453"/>
      <c r="O73" s="454"/>
      <c r="P73" s="455"/>
      <c r="Q73" s="456"/>
      <c r="R73" s="452"/>
      <c r="S73" s="450"/>
      <c r="T73" s="478"/>
      <c r="U73" s="376"/>
      <c r="V73" s="376"/>
      <c r="W73" s="311"/>
      <c r="X73" s="308"/>
      <c r="Y73" s="368"/>
      <c r="Z73" s="368"/>
      <c r="AA73" s="368"/>
      <c r="AB73" s="368"/>
      <c r="AC73" s="368"/>
      <c r="AD73" s="369"/>
      <c r="AE73" s="369"/>
      <c r="AF73" s="369"/>
      <c r="AG73" s="369"/>
      <c r="AH73" s="308"/>
      <c r="AI73" s="308"/>
      <c r="AJ73" s="308"/>
      <c r="AK73" s="308"/>
      <c r="AL73" s="308"/>
      <c r="AM73" s="290">
        <v>1</v>
      </c>
      <c r="AN73" s="93" t="s">
        <v>83</v>
      </c>
      <c r="AO73" s="93" t="s">
        <v>83</v>
      </c>
      <c r="AP73" s="93" t="s">
        <v>300</v>
      </c>
      <c r="AQ73" s="291">
        <v>163</v>
      </c>
    </row>
    <row r="74" spans="1:43" ht="12" customHeight="1" thickBot="1">
      <c r="A74" s="303"/>
      <c r="B74" s="210" t="s">
        <v>885</v>
      </c>
      <c r="C74" s="238" t="s">
        <v>884</v>
      </c>
      <c r="D74" s="238" t="s">
        <v>883</v>
      </c>
      <c r="E74" s="236" t="s">
        <v>1049</v>
      </c>
      <c r="F74" s="273" t="s">
        <v>1048</v>
      </c>
      <c r="G74" s="276" t="s">
        <v>1024</v>
      </c>
      <c r="H74" s="211" t="s">
        <v>991</v>
      </c>
      <c r="I74" s="211" t="s">
        <v>992</v>
      </c>
      <c r="J74" s="236" t="s">
        <v>75</v>
      </c>
      <c r="K74" s="238" t="s">
        <v>6</v>
      </c>
      <c r="L74" s="241" t="s">
        <v>7</v>
      </c>
      <c r="M74" s="239" t="s">
        <v>5</v>
      </c>
      <c r="N74" s="240" t="s">
        <v>76</v>
      </c>
      <c r="O74" s="211" t="s">
        <v>6</v>
      </c>
      <c r="P74" s="215" t="s">
        <v>7</v>
      </c>
      <c r="Q74" s="213" t="s">
        <v>5</v>
      </c>
      <c r="R74" s="216" t="s">
        <v>995</v>
      </c>
      <c r="S74" s="450"/>
      <c r="T74" s="478"/>
      <c r="U74" s="370" t="s">
        <v>1036</v>
      </c>
      <c r="V74" s="381" t="s">
        <v>1037</v>
      </c>
      <c r="W74" s="371" t="s">
        <v>1071</v>
      </c>
      <c r="X74" s="308"/>
      <c r="Y74" s="368"/>
      <c r="Z74" s="368"/>
      <c r="AA74" s="368"/>
      <c r="AB74" s="368"/>
      <c r="AC74" s="368"/>
      <c r="AD74" s="369"/>
      <c r="AE74" s="369"/>
      <c r="AF74" s="369"/>
      <c r="AG74" s="369"/>
      <c r="AH74" s="308"/>
      <c r="AI74" s="308"/>
      <c r="AJ74" s="308"/>
      <c r="AK74" s="308"/>
      <c r="AL74" s="308"/>
      <c r="AM74" s="290">
        <v>1</v>
      </c>
      <c r="AN74" s="93" t="s">
        <v>83</v>
      </c>
      <c r="AO74" s="93" t="s">
        <v>83</v>
      </c>
      <c r="AP74" s="93" t="s">
        <v>301</v>
      </c>
      <c r="AQ74" s="291">
        <v>164</v>
      </c>
    </row>
    <row r="75" spans="1:43" ht="17.100000000000001" customHeight="1" thickTop="1">
      <c r="A75" s="303" t="str">
        <f>IF(C75="","",COUNTA($C$11:$C$43,$C$62:C75)-2)</f>
        <v/>
      </c>
      <c r="B75" s="233">
        <v>1</v>
      </c>
      <c r="C75" s="218"/>
      <c r="D75" s="266"/>
      <c r="E75" s="268"/>
      <c r="F75" s="275"/>
      <c r="G75" s="277"/>
      <c r="H75" s="265"/>
      <c r="I75" s="265"/>
      <c r="J75" s="234"/>
      <c r="K75" s="221"/>
      <c r="L75" s="223"/>
      <c r="M75" s="279"/>
      <c r="N75" s="234"/>
      <c r="O75" s="222"/>
      <c r="P75" s="223"/>
      <c r="Q75" s="279"/>
      <c r="R75" s="228"/>
      <c r="S75" s="450"/>
      <c r="T75" s="478"/>
      <c r="U75" s="372" t="str">
        <f>IF(J75="","",VLOOKUP(J75,$Y$29:$Z$45,2,))</f>
        <v/>
      </c>
      <c r="V75" s="382" t="str">
        <f>IF(N75="","",VLOOKUP(N75,$Y$29:$Z$45,2,))</f>
        <v/>
      </c>
      <c r="W75" s="373" t="str">
        <f>IF(R75="","","中学女子4X100mR")</f>
        <v/>
      </c>
      <c r="X75" s="308"/>
      <c r="Y75" s="368"/>
      <c r="Z75" s="368"/>
      <c r="AA75" s="368"/>
      <c r="AB75" s="368"/>
      <c r="AC75" s="368"/>
      <c r="AD75" s="369"/>
      <c r="AE75" s="369"/>
      <c r="AF75" s="369"/>
      <c r="AG75" s="369"/>
      <c r="AH75" s="308"/>
      <c r="AI75" s="308"/>
      <c r="AJ75" s="308"/>
      <c r="AK75" s="308"/>
      <c r="AL75" s="308"/>
      <c r="AM75" s="290">
        <v>1</v>
      </c>
      <c r="AN75" s="93" t="s">
        <v>83</v>
      </c>
      <c r="AO75" s="93" t="s">
        <v>83</v>
      </c>
      <c r="AP75" s="93" t="s">
        <v>302</v>
      </c>
      <c r="AQ75" s="291">
        <v>165</v>
      </c>
    </row>
    <row r="76" spans="1:43" ht="17.100000000000001" customHeight="1">
      <c r="A76" s="303" t="str">
        <f>IF(C76="","",COUNTA($C$11:$C$43,$C$62:C76)-2)</f>
        <v/>
      </c>
      <c r="B76" s="233">
        <v>2</v>
      </c>
      <c r="C76" s="218"/>
      <c r="D76" s="266"/>
      <c r="E76" s="268"/>
      <c r="F76" s="275"/>
      <c r="G76" s="277"/>
      <c r="H76" s="265"/>
      <c r="I76" s="265"/>
      <c r="J76" s="234"/>
      <c r="K76" s="221"/>
      <c r="L76" s="223"/>
      <c r="M76" s="279"/>
      <c r="N76" s="234"/>
      <c r="O76" s="222"/>
      <c r="P76" s="223"/>
      <c r="Q76" s="279"/>
      <c r="R76" s="228"/>
      <c r="S76" s="450"/>
      <c r="T76" s="478"/>
      <c r="U76" s="372" t="str">
        <f t="shared" ref="U76:U84" si="10">IF(J76="","",VLOOKUP(J76,$Y$29:$Z$45,2,))</f>
        <v/>
      </c>
      <c r="V76" s="382" t="str">
        <f t="shared" ref="V76:V84" si="11">IF(N76="","",VLOOKUP(N76,$Y$29:$Z$45,2,))</f>
        <v/>
      </c>
      <c r="W76" s="373" t="str">
        <f t="shared" ref="W76:W84" si="12">IF(R76="","","中学女子4X100mR")</f>
        <v/>
      </c>
      <c r="X76" s="308"/>
      <c r="Y76" s="368"/>
      <c r="Z76" s="368"/>
      <c r="AA76" s="368"/>
      <c r="AB76" s="368"/>
      <c r="AC76" s="368"/>
      <c r="AD76" s="369"/>
      <c r="AE76" s="369"/>
      <c r="AF76" s="369"/>
      <c r="AG76" s="369"/>
      <c r="AH76" s="308"/>
      <c r="AI76" s="308"/>
      <c r="AJ76" s="308"/>
      <c r="AK76" s="308"/>
      <c r="AL76" s="308"/>
      <c r="AM76" s="290">
        <v>1</v>
      </c>
      <c r="AN76" s="93" t="s">
        <v>83</v>
      </c>
      <c r="AO76" s="93" t="s">
        <v>83</v>
      </c>
      <c r="AP76" s="93" t="s">
        <v>303</v>
      </c>
      <c r="AQ76" s="291">
        <v>166</v>
      </c>
    </row>
    <row r="77" spans="1:43" ht="17.100000000000001" customHeight="1">
      <c r="A77" s="303" t="str">
        <f>IF(C77="","",COUNTA($C$11:$C$43,$C$62:C77)-2)</f>
        <v/>
      </c>
      <c r="B77" s="233">
        <v>3</v>
      </c>
      <c r="C77" s="218"/>
      <c r="D77" s="266"/>
      <c r="E77" s="268"/>
      <c r="F77" s="275"/>
      <c r="G77" s="277"/>
      <c r="H77" s="265"/>
      <c r="I77" s="265"/>
      <c r="J77" s="234"/>
      <c r="K77" s="221"/>
      <c r="L77" s="223"/>
      <c r="M77" s="279"/>
      <c r="N77" s="234"/>
      <c r="O77" s="222"/>
      <c r="P77" s="223"/>
      <c r="Q77" s="279"/>
      <c r="R77" s="228"/>
      <c r="S77" s="200"/>
      <c r="T77" s="476"/>
      <c r="U77" s="372" t="str">
        <f t="shared" si="10"/>
        <v/>
      </c>
      <c r="V77" s="382" t="str">
        <f>IF(N77="","",VLOOKUP(N77,$Y$29:$Z$45,2,))</f>
        <v/>
      </c>
      <c r="W77" s="373" t="str">
        <f t="shared" si="12"/>
        <v/>
      </c>
      <c r="X77" s="308"/>
      <c r="Y77" s="368"/>
      <c r="Z77" s="368"/>
      <c r="AA77" s="368"/>
      <c r="AB77" s="368"/>
      <c r="AC77" s="368"/>
      <c r="AD77" s="369"/>
      <c r="AE77" s="369"/>
      <c r="AF77" s="369"/>
      <c r="AG77" s="369"/>
      <c r="AH77" s="308"/>
      <c r="AI77" s="308"/>
      <c r="AJ77" s="308"/>
      <c r="AK77" s="308"/>
      <c r="AL77" s="308"/>
      <c r="AM77" s="290">
        <v>1</v>
      </c>
      <c r="AN77" s="93" t="s">
        <v>83</v>
      </c>
      <c r="AO77" s="93" t="s">
        <v>83</v>
      </c>
      <c r="AP77" s="93" t="s">
        <v>304</v>
      </c>
      <c r="AQ77" s="291">
        <v>167</v>
      </c>
    </row>
    <row r="78" spans="1:43" ht="17.100000000000001" customHeight="1">
      <c r="A78" s="303" t="str">
        <f>IF(C78="","",COUNTA($C$11:$C$43,$C$62:C78)-2)</f>
        <v/>
      </c>
      <c r="B78" s="233">
        <v>4</v>
      </c>
      <c r="C78" s="218"/>
      <c r="D78" s="266"/>
      <c r="E78" s="268"/>
      <c r="F78" s="275"/>
      <c r="G78" s="277"/>
      <c r="H78" s="265"/>
      <c r="I78" s="265"/>
      <c r="J78" s="234"/>
      <c r="K78" s="221"/>
      <c r="L78" s="223"/>
      <c r="M78" s="279"/>
      <c r="N78" s="234"/>
      <c r="O78" s="222"/>
      <c r="P78" s="223"/>
      <c r="Q78" s="279"/>
      <c r="R78" s="228"/>
      <c r="S78" s="200"/>
      <c r="T78" s="476"/>
      <c r="U78" s="372" t="str">
        <f t="shared" si="10"/>
        <v/>
      </c>
      <c r="V78" s="382" t="str">
        <f t="shared" si="11"/>
        <v/>
      </c>
      <c r="W78" s="373" t="str">
        <f t="shared" si="12"/>
        <v/>
      </c>
      <c r="X78" s="308"/>
      <c r="Y78" s="368"/>
      <c r="Z78" s="368"/>
      <c r="AA78" s="368"/>
      <c r="AB78" s="368"/>
      <c r="AC78" s="368"/>
      <c r="AD78" s="369"/>
      <c r="AE78" s="369"/>
      <c r="AF78" s="369"/>
      <c r="AG78" s="369"/>
      <c r="AH78" s="308"/>
      <c r="AI78" s="308"/>
      <c r="AJ78" s="308"/>
      <c r="AK78" s="308"/>
      <c r="AL78" s="308"/>
      <c r="AM78" s="290">
        <v>1</v>
      </c>
      <c r="AN78" s="93" t="s">
        <v>83</v>
      </c>
      <c r="AO78" s="93" t="s">
        <v>83</v>
      </c>
      <c r="AP78" s="93" t="s">
        <v>305</v>
      </c>
      <c r="AQ78" s="291">
        <v>168</v>
      </c>
    </row>
    <row r="79" spans="1:43" ht="17.100000000000001" customHeight="1">
      <c r="A79" s="303" t="str">
        <f>IF(C79="","",COUNTA($C$11:$C$43,$C$62:C79)-2)</f>
        <v/>
      </c>
      <c r="B79" s="233">
        <v>5</v>
      </c>
      <c r="C79" s="218"/>
      <c r="D79" s="266"/>
      <c r="E79" s="268"/>
      <c r="F79" s="275"/>
      <c r="G79" s="277"/>
      <c r="H79" s="265"/>
      <c r="I79" s="265"/>
      <c r="J79" s="234"/>
      <c r="K79" s="221"/>
      <c r="L79" s="223"/>
      <c r="M79" s="279"/>
      <c r="N79" s="234"/>
      <c r="O79" s="222"/>
      <c r="P79" s="223"/>
      <c r="Q79" s="279"/>
      <c r="R79" s="228"/>
      <c r="S79" s="200"/>
      <c r="T79" s="476"/>
      <c r="U79" s="372" t="str">
        <f t="shared" si="10"/>
        <v/>
      </c>
      <c r="V79" s="382" t="str">
        <f t="shared" si="11"/>
        <v/>
      </c>
      <c r="W79" s="373" t="str">
        <f t="shared" si="12"/>
        <v/>
      </c>
      <c r="X79" s="308"/>
      <c r="Y79" s="368"/>
      <c r="Z79" s="368"/>
      <c r="AA79" s="368"/>
      <c r="AB79" s="368"/>
      <c r="AC79" s="368"/>
      <c r="AD79" s="369"/>
      <c r="AE79" s="369"/>
      <c r="AF79" s="369"/>
      <c r="AG79" s="369"/>
      <c r="AH79" s="308"/>
      <c r="AI79" s="308"/>
      <c r="AJ79" s="308"/>
      <c r="AK79" s="308"/>
      <c r="AL79" s="308"/>
      <c r="AM79" s="290">
        <v>1</v>
      </c>
      <c r="AN79" s="93" t="s">
        <v>83</v>
      </c>
      <c r="AO79" s="93" t="s">
        <v>83</v>
      </c>
      <c r="AP79" s="93" t="s">
        <v>306</v>
      </c>
      <c r="AQ79" s="291">
        <v>169</v>
      </c>
    </row>
    <row r="80" spans="1:43" ht="17.100000000000001" customHeight="1">
      <c r="A80" s="303" t="str">
        <f>IF(C80="","",COUNTA($C$11:$C$43,$C$62:C80)-2)</f>
        <v/>
      </c>
      <c r="B80" s="233">
        <v>6</v>
      </c>
      <c r="C80" s="218"/>
      <c r="D80" s="266"/>
      <c r="E80" s="268"/>
      <c r="F80" s="275"/>
      <c r="G80" s="277"/>
      <c r="H80" s="265"/>
      <c r="I80" s="265"/>
      <c r="J80" s="234"/>
      <c r="K80" s="221"/>
      <c r="L80" s="223"/>
      <c r="M80" s="279"/>
      <c r="N80" s="234"/>
      <c r="O80" s="222"/>
      <c r="P80" s="223"/>
      <c r="Q80" s="279"/>
      <c r="R80" s="228"/>
      <c r="S80" s="434"/>
      <c r="T80" s="478"/>
      <c r="U80" s="372" t="str">
        <f t="shared" si="10"/>
        <v/>
      </c>
      <c r="V80" s="382" t="str">
        <f t="shared" si="11"/>
        <v/>
      </c>
      <c r="W80" s="373" t="str">
        <f t="shared" si="12"/>
        <v/>
      </c>
      <c r="X80" s="308"/>
      <c r="Y80" s="368"/>
      <c r="Z80" s="368"/>
      <c r="AA80" s="368"/>
      <c r="AB80" s="368"/>
      <c r="AC80" s="368"/>
      <c r="AD80" s="369"/>
      <c r="AE80" s="369"/>
      <c r="AF80" s="369"/>
      <c r="AG80" s="369"/>
      <c r="AH80" s="308"/>
      <c r="AI80" s="308"/>
      <c r="AJ80" s="308"/>
      <c r="AK80" s="308"/>
      <c r="AL80" s="308"/>
      <c r="AM80" s="290">
        <v>1</v>
      </c>
      <c r="AN80" s="93" t="s">
        <v>83</v>
      </c>
      <c r="AO80" s="93" t="s">
        <v>83</v>
      </c>
      <c r="AP80" s="93" t="s">
        <v>307</v>
      </c>
      <c r="AQ80" s="291">
        <v>170</v>
      </c>
    </row>
    <row r="81" spans="1:43" ht="17.100000000000001" customHeight="1">
      <c r="A81" s="303" t="str">
        <f>IF(C81="","",COUNTA($C$11:$C$43,$C$62:C81)-2)</f>
        <v/>
      </c>
      <c r="B81" s="233">
        <v>7</v>
      </c>
      <c r="C81" s="218"/>
      <c r="D81" s="266"/>
      <c r="E81" s="268"/>
      <c r="F81" s="275"/>
      <c r="G81" s="277"/>
      <c r="H81" s="265"/>
      <c r="I81" s="265"/>
      <c r="J81" s="234"/>
      <c r="K81" s="221"/>
      <c r="L81" s="223"/>
      <c r="M81" s="279"/>
      <c r="N81" s="234"/>
      <c r="O81" s="222"/>
      <c r="P81" s="223"/>
      <c r="Q81" s="279"/>
      <c r="R81" s="228"/>
      <c r="S81" s="434"/>
      <c r="T81" s="478"/>
      <c r="U81" s="372" t="str">
        <f t="shared" si="10"/>
        <v/>
      </c>
      <c r="V81" s="382" t="str">
        <f t="shared" si="11"/>
        <v/>
      </c>
      <c r="W81" s="373" t="str">
        <f t="shared" si="12"/>
        <v/>
      </c>
      <c r="X81" s="308"/>
      <c r="Y81" s="368"/>
      <c r="Z81" s="368"/>
      <c r="AA81" s="368"/>
      <c r="AB81" s="368"/>
      <c r="AC81" s="368"/>
      <c r="AD81" s="369"/>
      <c r="AE81" s="369"/>
      <c r="AF81" s="369"/>
      <c r="AG81" s="369"/>
      <c r="AH81" s="308"/>
      <c r="AI81" s="308"/>
      <c r="AJ81" s="308"/>
      <c r="AK81" s="308"/>
      <c r="AL81" s="308"/>
      <c r="AM81" s="290">
        <v>1</v>
      </c>
      <c r="AN81" s="93" t="s">
        <v>83</v>
      </c>
      <c r="AO81" s="93" t="s">
        <v>83</v>
      </c>
      <c r="AP81" s="93" t="s">
        <v>308</v>
      </c>
      <c r="AQ81" s="291">
        <v>171</v>
      </c>
    </row>
    <row r="82" spans="1:43" ht="17.100000000000001" customHeight="1">
      <c r="A82" s="303" t="str">
        <f>IF(C82="","",COUNTA($C$11:$C$43,$C$62:C82)-2)</f>
        <v/>
      </c>
      <c r="B82" s="233">
        <v>8</v>
      </c>
      <c r="C82" s="218"/>
      <c r="D82" s="266"/>
      <c r="E82" s="268"/>
      <c r="F82" s="275"/>
      <c r="G82" s="277"/>
      <c r="H82" s="265"/>
      <c r="I82" s="265"/>
      <c r="J82" s="234"/>
      <c r="K82" s="221"/>
      <c r="L82" s="223"/>
      <c r="M82" s="279"/>
      <c r="N82" s="234"/>
      <c r="O82" s="222"/>
      <c r="P82" s="223"/>
      <c r="Q82" s="279"/>
      <c r="R82" s="228"/>
      <c r="S82" s="434"/>
      <c r="T82" s="478"/>
      <c r="U82" s="372" t="str">
        <f t="shared" si="10"/>
        <v/>
      </c>
      <c r="V82" s="382" t="str">
        <f t="shared" si="11"/>
        <v/>
      </c>
      <c r="W82" s="373" t="str">
        <f t="shared" si="12"/>
        <v/>
      </c>
      <c r="X82" s="308"/>
      <c r="Y82" s="368"/>
      <c r="Z82" s="368"/>
      <c r="AA82" s="368"/>
      <c r="AB82" s="368"/>
      <c r="AC82" s="368"/>
      <c r="AD82" s="369"/>
      <c r="AE82" s="369"/>
      <c r="AF82" s="369"/>
      <c r="AG82" s="369"/>
      <c r="AH82" s="308"/>
      <c r="AI82" s="308"/>
      <c r="AJ82" s="308"/>
      <c r="AK82" s="308"/>
      <c r="AL82" s="308"/>
      <c r="AM82" s="290">
        <v>1</v>
      </c>
      <c r="AN82" s="93" t="s">
        <v>83</v>
      </c>
      <c r="AO82" s="93" t="s">
        <v>83</v>
      </c>
      <c r="AP82" s="93" t="s">
        <v>309</v>
      </c>
      <c r="AQ82" s="291">
        <v>172</v>
      </c>
    </row>
    <row r="83" spans="1:43" ht="17.100000000000001" customHeight="1">
      <c r="A83" s="303" t="str">
        <f>IF(C83="","",COUNTA($C$11:$C$43,$C$62:C83)-2)</f>
        <v/>
      </c>
      <c r="B83" s="233">
        <v>9</v>
      </c>
      <c r="C83" s="218"/>
      <c r="D83" s="266"/>
      <c r="E83" s="268"/>
      <c r="F83" s="275"/>
      <c r="G83" s="277"/>
      <c r="H83" s="265"/>
      <c r="I83" s="265"/>
      <c r="J83" s="234"/>
      <c r="K83" s="221"/>
      <c r="L83" s="223"/>
      <c r="M83" s="279"/>
      <c r="N83" s="234"/>
      <c r="O83" s="222"/>
      <c r="P83" s="223"/>
      <c r="Q83" s="279"/>
      <c r="R83" s="228"/>
      <c r="S83" s="435"/>
      <c r="T83" s="479"/>
      <c r="U83" s="372" t="str">
        <f t="shared" si="10"/>
        <v/>
      </c>
      <c r="V83" s="382" t="str">
        <f t="shared" si="11"/>
        <v/>
      </c>
      <c r="W83" s="373" t="str">
        <f t="shared" si="12"/>
        <v/>
      </c>
      <c r="X83" s="308"/>
      <c r="Y83" s="368"/>
      <c r="Z83" s="368"/>
      <c r="AA83" s="368"/>
      <c r="AB83" s="368"/>
      <c r="AC83" s="368"/>
      <c r="AD83" s="369"/>
      <c r="AE83" s="369"/>
      <c r="AF83" s="369"/>
      <c r="AG83" s="369"/>
      <c r="AH83" s="308"/>
      <c r="AI83" s="308"/>
      <c r="AJ83" s="308"/>
      <c r="AK83" s="308"/>
      <c r="AL83" s="308"/>
      <c r="AM83" s="290">
        <v>1</v>
      </c>
      <c r="AN83" s="93" t="s">
        <v>83</v>
      </c>
      <c r="AO83" s="93" t="s">
        <v>83</v>
      </c>
      <c r="AP83" s="93" t="s">
        <v>310</v>
      </c>
      <c r="AQ83" s="291">
        <v>173</v>
      </c>
    </row>
    <row r="84" spans="1:43" ht="17.100000000000001" customHeight="1">
      <c r="A84" s="303" t="str">
        <f>IF(C84="","",COUNTA($C$11:$C$43,$C$62:C84)-2)</f>
        <v/>
      </c>
      <c r="B84" s="233">
        <v>10</v>
      </c>
      <c r="C84" s="218"/>
      <c r="D84" s="266"/>
      <c r="E84" s="268"/>
      <c r="F84" s="275"/>
      <c r="G84" s="277"/>
      <c r="H84" s="265"/>
      <c r="I84" s="265"/>
      <c r="J84" s="234"/>
      <c r="K84" s="221"/>
      <c r="L84" s="223"/>
      <c r="M84" s="279"/>
      <c r="N84" s="234"/>
      <c r="O84" s="222"/>
      <c r="P84" s="223"/>
      <c r="Q84" s="279"/>
      <c r="R84" s="228"/>
      <c r="S84" s="200"/>
      <c r="T84" s="476"/>
      <c r="U84" s="372" t="str">
        <f t="shared" si="10"/>
        <v/>
      </c>
      <c r="V84" s="382" t="str">
        <f t="shared" si="11"/>
        <v/>
      </c>
      <c r="W84" s="373" t="str">
        <f t="shared" si="12"/>
        <v/>
      </c>
      <c r="X84" s="308"/>
      <c r="Y84" s="368"/>
      <c r="Z84" s="368"/>
      <c r="AA84" s="368"/>
      <c r="AB84" s="368"/>
      <c r="AC84" s="368"/>
      <c r="AD84" s="369"/>
      <c r="AE84" s="369"/>
      <c r="AF84" s="369"/>
      <c r="AG84" s="369"/>
      <c r="AH84" s="308"/>
      <c r="AI84" s="308"/>
      <c r="AJ84" s="308"/>
      <c r="AK84" s="308"/>
      <c r="AL84" s="308"/>
      <c r="AM84" s="290">
        <v>1</v>
      </c>
      <c r="AN84" s="93" t="s">
        <v>83</v>
      </c>
      <c r="AO84" s="93" t="s">
        <v>83</v>
      </c>
      <c r="AP84" s="93" t="s">
        <v>311</v>
      </c>
      <c r="AQ84" s="291">
        <v>174</v>
      </c>
    </row>
    <row r="85" spans="1:43">
      <c r="A85" s="307"/>
      <c r="B85" s="308"/>
      <c r="C85" s="308"/>
      <c r="D85" s="308"/>
      <c r="E85" s="308"/>
      <c r="F85" s="308"/>
      <c r="G85" s="308"/>
      <c r="H85" s="308"/>
      <c r="I85" s="308"/>
      <c r="J85" s="309"/>
      <c r="K85" s="308"/>
      <c r="L85" s="308"/>
      <c r="M85" s="308"/>
      <c r="N85" s="309"/>
      <c r="O85" s="308"/>
      <c r="P85" s="308"/>
      <c r="Q85" s="308"/>
      <c r="R85" s="116" t="s">
        <v>957</v>
      </c>
      <c r="S85" s="308"/>
      <c r="T85" s="476"/>
      <c r="U85" s="308"/>
      <c r="V85" s="308"/>
      <c r="W85" s="308"/>
      <c r="X85" s="308"/>
      <c r="Y85" s="368"/>
      <c r="Z85" s="368"/>
      <c r="AA85" s="368"/>
      <c r="AB85" s="368"/>
      <c r="AC85" s="368"/>
      <c r="AD85" s="369"/>
      <c r="AE85" s="369"/>
      <c r="AF85" s="369"/>
      <c r="AG85" s="369"/>
      <c r="AH85" s="308"/>
      <c r="AI85" s="308"/>
      <c r="AJ85" s="308"/>
      <c r="AK85" s="308"/>
      <c r="AL85" s="308"/>
      <c r="AM85" s="290">
        <v>1</v>
      </c>
      <c r="AN85" s="93" t="s">
        <v>83</v>
      </c>
      <c r="AO85" s="93" t="s">
        <v>83</v>
      </c>
      <c r="AP85" s="93" t="s">
        <v>312</v>
      </c>
      <c r="AQ85" s="291">
        <v>175</v>
      </c>
    </row>
    <row r="86" spans="1:43">
      <c r="A86" s="307"/>
      <c r="B86" s="308"/>
      <c r="C86" s="308"/>
      <c r="D86" s="308"/>
      <c r="E86" s="308"/>
      <c r="F86" s="308"/>
      <c r="G86" s="308"/>
      <c r="H86" s="308"/>
      <c r="I86" s="308"/>
      <c r="J86" s="309"/>
      <c r="K86" s="308"/>
      <c r="L86" s="308"/>
      <c r="M86" s="308"/>
      <c r="N86" s="309"/>
      <c r="O86" s="308"/>
      <c r="P86" s="308"/>
      <c r="Q86" s="308"/>
      <c r="R86" s="308"/>
      <c r="S86" s="308"/>
      <c r="T86" s="476"/>
      <c r="U86" s="308"/>
      <c r="V86" s="308"/>
      <c r="W86" s="308"/>
      <c r="X86" s="308"/>
      <c r="Y86" s="368"/>
      <c r="Z86" s="368"/>
      <c r="AA86" s="368"/>
      <c r="AB86" s="368"/>
      <c r="AC86" s="368"/>
      <c r="AD86" s="369"/>
      <c r="AE86" s="369"/>
      <c r="AF86" s="369"/>
      <c r="AG86" s="369"/>
      <c r="AH86" s="308"/>
      <c r="AI86" s="308"/>
      <c r="AJ86" s="308"/>
      <c r="AK86" s="308"/>
      <c r="AL86" s="308"/>
      <c r="AM86" s="290">
        <v>1</v>
      </c>
      <c r="AN86" s="93" t="s">
        <v>83</v>
      </c>
      <c r="AO86" s="93" t="s">
        <v>83</v>
      </c>
      <c r="AP86" s="93" t="s">
        <v>313</v>
      </c>
      <c r="AQ86" s="291">
        <v>176</v>
      </c>
    </row>
    <row r="87" spans="1:43">
      <c r="A87" s="307"/>
      <c r="B87" s="308"/>
      <c r="C87" s="308"/>
      <c r="D87" s="308"/>
      <c r="E87" s="308"/>
      <c r="F87" s="308"/>
      <c r="G87" s="308"/>
      <c r="H87" s="308"/>
      <c r="I87" s="308"/>
      <c r="J87" s="309"/>
      <c r="K87" s="308"/>
      <c r="L87" s="308"/>
      <c r="M87" s="308"/>
      <c r="N87" s="309"/>
      <c r="O87" s="308"/>
      <c r="P87" s="308"/>
      <c r="Q87" s="308"/>
      <c r="R87" s="308"/>
      <c r="S87" s="308"/>
      <c r="T87" s="476"/>
      <c r="U87" s="308"/>
      <c r="V87" s="308"/>
      <c r="W87" s="308"/>
      <c r="X87" s="308"/>
      <c r="Y87" s="368"/>
      <c r="Z87" s="368"/>
      <c r="AA87" s="368"/>
      <c r="AB87" s="368"/>
      <c r="AC87" s="368"/>
      <c r="AD87" s="369"/>
      <c r="AE87" s="369"/>
      <c r="AF87" s="369"/>
      <c r="AG87" s="369"/>
      <c r="AH87" s="308"/>
      <c r="AI87" s="308"/>
      <c r="AJ87" s="308"/>
      <c r="AK87" s="308"/>
      <c r="AL87" s="308"/>
      <c r="AM87" s="290">
        <v>1</v>
      </c>
      <c r="AN87" s="93" t="s">
        <v>83</v>
      </c>
      <c r="AO87" s="93" t="s">
        <v>83</v>
      </c>
      <c r="AP87" s="93" t="s">
        <v>314</v>
      </c>
      <c r="AQ87" s="291">
        <v>177</v>
      </c>
    </row>
    <row r="88" spans="1:43">
      <c r="A88" s="307"/>
      <c r="B88" s="308"/>
      <c r="C88" s="308"/>
      <c r="D88" s="308"/>
      <c r="E88" s="308"/>
      <c r="F88" s="308"/>
      <c r="G88" s="308"/>
      <c r="H88" s="308"/>
      <c r="I88" s="308"/>
      <c r="J88" s="309"/>
      <c r="K88" s="308"/>
      <c r="L88" s="308"/>
      <c r="M88" s="308"/>
      <c r="N88" s="309"/>
      <c r="O88" s="308"/>
      <c r="P88" s="308"/>
      <c r="Q88" s="308"/>
      <c r="R88" s="308"/>
      <c r="S88" s="308"/>
      <c r="T88" s="476"/>
      <c r="U88" s="308"/>
      <c r="V88" s="308"/>
      <c r="W88" s="308"/>
      <c r="X88" s="308"/>
      <c r="Y88" s="368"/>
      <c r="Z88" s="368"/>
      <c r="AA88" s="368"/>
      <c r="AB88" s="368"/>
      <c r="AC88" s="368"/>
      <c r="AD88" s="369"/>
      <c r="AE88" s="369"/>
      <c r="AF88" s="369"/>
      <c r="AG88" s="369"/>
      <c r="AH88" s="308"/>
      <c r="AI88" s="308"/>
      <c r="AJ88" s="308"/>
      <c r="AK88" s="308"/>
      <c r="AL88" s="308"/>
      <c r="AM88" s="290">
        <v>1</v>
      </c>
      <c r="AN88" s="93" t="s">
        <v>83</v>
      </c>
      <c r="AO88" s="93" t="s">
        <v>83</v>
      </c>
      <c r="AP88" s="93" t="s">
        <v>315</v>
      </c>
      <c r="AQ88" s="291">
        <v>178</v>
      </c>
    </row>
    <row r="89" spans="1:43">
      <c r="A89" s="307"/>
      <c r="B89" s="308"/>
      <c r="C89" s="308"/>
      <c r="D89" s="308"/>
      <c r="E89" s="308"/>
      <c r="F89" s="308"/>
      <c r="G89" s="308"/>
      <c r="H89" s="308"/>
      <c r="I89" s="308"/>
      <c r="J89" s="309"/>
      <c r="K89" s="308"/>
      <c r="L89" s="308"/>
      <c r="M89" s="308"/>
      <c r="N89" s="309"/>
      <c r="O89" s="308"/>
      <c r="P89" s="308"/>
      <c r="Q89" s="308"/>
      <c r="R89" s="308"/>
      <c r="S89" s="308"/>
      <c r="T89" s="476"/>
      <c r="U89" s="308"/>
      <c r="V89" s="308"/>
      <c r="W89" s="308"/>
      <c r="X89" s="308"/>
      <c r="Y89" s="368"/>
      <c r="Z89" s="368"/>
      <c r="AA89" s="368"/>
      <c r="AB89" s="368"/>
      <c r="AC89" s="368"/>
      <c r="AD89" s="369"/>
      <c r="AE89" s="369"/>
      <c r="AF89" s="369"/>
      <c r="AG89" s="369"/>
      <c r="AH89" s="308"/>
      <c r="AI89" s="308"/>
      <c r="AJ89" s="308"/>
      <c r="AK89" s="308"/>
      <c r="AL89" s="308"/>
      <c r="AM89" s="290">
        <v>1</v>
      </c>
      <c r="AN89" s="93" t="s">
        <v>83</v>
      </c>
      <c r="AO89" s="93" t="s">
        <v>83</v>
      </c>
      <c r="AP89" s="93" t="s">
        <v>316</v>
      </c>
      <c r="AQ89" s="291">
        <v>179</v>
      </c>
    </row>
    <row r="90" spans="1:43">
      <c r="A90" s="307"/>
      <c r="B90" s="308"/>
      <c r="C90" s="308"/>
      <c r="D90" s="308"/>
      <c r="E90" s="308"/>
      <c r="F90" s="308"/>
      <c r="G90" s="308"/>
      <c r="H90" s="308"/>
      <c r="I90" s="308"/>
      <c r="J90" s="309"/>
      <c r="K90" s="308"/>
      <c r="L90" s="308"/>
      <c r="M90" s="308"/>
      <c r="N90" s="309"/>
      <c r="O90" s="308"/>
      <c r="P90" s="308"/>
      <c r="Q90" s="308"/>
      <c r="R90" s="308"/>
      <c r="S90" s="308"/>
      <c r="T90" s="476"/>
      <c r="U90" s="308"/>
      <c r="V90" s="308"/>
      <c r="W90" s="308"/>
      <c r="X90" s="308"/>
      <c r="Y90" s="368"/>
      <c r="Z90" s="368"/>
      <c r="AA90" s="368"/>
      <c r="AB90" s="368"/>
      <c r="AC90" s="368"/>
      <c r="AD90" s="369"/>
      <c r="AE90" s="369"/>
      <c r="AF90" s="369"/>
      <c r="AG90" s="369"/>
      <c r="AH90" s="308"/>
      <c r="AI90" s="308"/>
      <c r="AJ90" s="308"/>
      <c r="AK90" s="308"/>
      <c r="AL90" s="308"/>
      <c r="AM90" s="290">
        <v>1</v>
      </c>
      <c r="AN90" s="93" t="s">
        <v>83</v>
      </c>
      <c r="AO90" s="93" t="s">
        <v>83</v>
      </c>
      <c r="AP90" s="93" t="s">
        <v>317</v>
      </c>
      <c r="AQ90" s="291">
        <v>180</v>
      </c>
    </row>
    <row r="91" spans="1:43">
      <c r="A91" s="307"/>
      <c r="B91" s="308"/>
      <c r="C91" s="308"/>
      <c r="D91" s="308"/>
      <c r="E91" s="308"/>
      <c r="F91" s="308"/>
      <c r="G91" s="308"/>
      <c r="H91" s="308"/>
      <c r="I91" s="308"/>
      <c r="J91" s="309"/>
      <c r="K91" s="308"/>
      <c r="L91" s="308"/>
      <c r="M91" s="308"/>
      <c r="N91" s="309"/>
      <c r="O91" s="308"/>
      <c r="P91" s="308"/>
      <c r="Q91" s="308"/>
      <c r="R91" s="308"/>
      <c r="S91" s="308"/>
      <c r="T91" s="476"/>
      <c r="U91" s="308"/>
      <c r="V91" s="308"/>
      <c r="W91" s="308"/>
      <c r="X91" s="308"/>
      <c r="Y91" s="368"/>
      <c r="Z91" s="368"/>
      <c r="AA91" s="368"/>
      <c r="AB91" s="368"/>
      <c r="AC91" s="368"/>
      <c r="AD91" s="369"/>
      <c r="AE91" s="369"/>
      <c r="AF91" s="369"/>
      <c r="AG91" s="369"/>
      <c r="AH91" s="308"/>
      <c r="AI91" s="308"/>
      <c r="AJ91" s="308"/>
      <c r="AK91" s="308"/>
      <c r="AL91" s="308"/>
      <c r="AM91" s="290">
        <v>1</v>
      </c>
      <c r="AN91" s="93" t="s">
        <v>83</v>
      </c>
      <c r="AO91" s="93" t="s">
        <v>83</v>
      </c>
      <c r="AP91" s="93" t="s">
        <v>318</v>
      </c>
      <c r="AQ91" s="291">
        <v>181</v>
      </c>
    </row>
    <row r="92" spans="1:43">
      <c r="AM92" s="290">
        <v>1</v>
      </c>
      <c r="AN92" s="93" t="s">
        <v>83</v>
      </c>
      <c r="AO92" s="93" t="s">
        <v>83</v>
      </c>
      <c r="AP92" s="93" t="s">
        <v>319</v>
      </c>
      <c r="AQ92" s="291">
        <v>182</v>
      </c>
    </row>
    <row r="93" spans="1:43">
      <c r="AM93" s="290">
        <v>1</v>
      </c>
      <c r="AN93" s="93" t="s">
        <v>83</v>
      </c>
      <c r="AO93" s="93" t="s">
        <v>83</v>
      </c>
      <c r="AP93" s="93" t="s">
        <v>320</v>
      </c>
      <c r="AQ93" s="291">
        <v>183</v>
      </c>
    </row>
    <row r="94" spans="1:43">
      <c r="AM94" s="290">
        <v>1</v>
      </c>
      <c r="AN94" s="93" t="s">
        <v>83</v>
      </c>
      <c r="AO94" s="93" t="s">
        <v>83</v>
      </c>
      <c r="AP94" s="93" t="s">
        <v>321</v>
      </c>
      <c r="AQ94" s="291">
        <v>184</v>
      </c>
    </row>
    <row r="95" spans="1:43">
      <c r="AM95" s="290">
        <v>1</v>
      </c>
      <c r="AN95" s="93" t="s">
        <v>83</v>
      </c>
      <c r="AO95" s="93" t="s">
        <v>83</v>
      </c>
      <c r="AP95" s="93" t="s">
        <v>322</v>
      </c>
      <c r="AQ95" s="291">
        <v>185</v>
      </c>
    </row>
    <row r="96" spans="1:43">
      <c r="AM96" s="290">
        <v>1</v>
      </c>
      <c r="AN96" s="93" t="s">
        <v>83</v>
      </c>
      <c r="AO96" s="93" t="s">
        <v>83</v>
      </c>
      <c r="AP96" s="93" t="s">
        <v>323</v>
      </c>
      <c r="AQ96" s="291">
        <v>186</v>
      </c>
    </row>
    <row r="97" spans="39:43">
      <c r="AM97" s="290">
        <v>1</v>
      </c>
      <c r="AN97" s="93" t="s">
        <v>83</v>
      </c>
      <c r="AO97" s="93" t="s">
        <v>83</v>
      </c>
      <c r="AP97" s="93" t="s">
        <v>324</v>
      </c>
      <c r="AQ97" s="291">
        <v>187</v>
      </c>
    </row>
    <row r="98" spans="39:43">
      <c r="AM98" s="290">
        <v>1</v>
      </c>
      <c r="AN98" s="93" t="s">
        <v>83</v>
      </c>
      <c r="AO98" s="93" t="s">
        <v>83</v>
      </c>
      <c r="AP98" s="93" t="s">
        <v>325</v>
      </c>
      <c r="AQ98" s="291">
        <v>188</v>
      </c>
    </row>
    <row r="99" spans="39:43">
      <c r="AM99" s="290">
        <v>1</v>
      </c>
      <c r="AN99" s="93" t="s">
        <v>83</v>
      </c>
      <c r="AO99" s="93" t="s">
        <v>83</v>
      </c>
      <c r="AP99" s="93" t="s">
        <v>326</v>
      </c>
      <c r="AQ99" s="291">
        <v>189</v>
      </c>
    </row>
    <row r="100" spans="39:43">
      <c r="AM100" s="290">
        <v>1</v>
      </c>
      <c r="AN100" s="93" t="s">
        <v>83</v>
      </c>
      <c r="AO100" s="93" t="s">
        <v>83</v>
      </c>
      <c r="AP100" s="93" t="s">
        <v>327</v>
      </c>
      <c r="AQ100" s="291">
        <v>190</v>
      </c>
    </row>
    <row r="101" spans="39:43">
      <c r="AM101" s="290">
        <v>1</v>
      </c>
      <c r="AN101" s="93" t="s">
        <v>83</v>
      </c>
      <c r="AO101" s="93" t="s">
        <v>83</v>
      </c>
      <c r="AP101" s="93" t="s">
        <v>328</v>
      </c>
      <c r="AQ101" s="291">
        <v>191</v>
      </c>
    </row>
    <row r="102" spans="39:43">
      <c r="AM102" s="290">
        <v>1</v>
      </c>
      <c r="AN102" s="93" t="s">
        <v>83</v>
      </c>
      <c r="AO102" s="93" t="s">
        <v>83</v>
      </c>
      <c r="AP102" s="93" t="s">
        <v>329</v>
      </c>
      <c r="AQ102" s="291">
        <v>192</v>
      </c>
    </row>
    <row r="103" spans="39:43">
      <c r="AM103" s="290">
        <v>1</v>
      </c>
      <c r="AN103" s="93" t="s">
        <v>83</v>
      </c>
      <c r="AO103" s="93" t="s">
        <v>83</v>
      </c>
      <c r="AP103" s="93" t="s">
        <v>330</v>
      </c>
      <c r="AQ103" s="291">
        <v>193</v>
      </c>
    </row>
    <row r="104" spans="39:43">
      <c r="AM104" s="290">
        <v>1</v>
      </c>
      <c r="AN104" s="93" t="s">
        <v>83</v>
      </c>
      <c r="AO104" s="93" t="s">
        <v>83</v>
      </c>
      <c r="AP104" s="93" t="s">
        <v>331</v>
      </c>
      <c r="AQ104" s="291">
        <v>194</v>
      </c>
    </row>
    <row r="105" spans="39:43">
      <c r="AM105" s="290">
        <v>1</v>
      </c>
      <c r="AN105" s="93" t="s">
        <v>83</v>
      </c>
      <c r="AO105" s="93" t="s">
        <v>83</v>
      </c>
      <c r="AP105" s="93" t="s">
        <v>332</v>
      </c>
      <c r="AQ105" s="291">
        <v>195</v>
      </c>
    </row>
    <row r="106" spans="39:43">
      <c r="AM106" s="290">
        <v>1</v>
      </c>
      <c r="AN106" s="93" t="s">
        <v>83</v>
      </c>
      <c r="AO106" s="93" t="s">
        <v>83</v>
      </c>
      <c r="AP106" s="93" t="s">
        <v>333</v>
      </c>
      <c r="AQ106" s="291">
        <v>196</v>
      </c>
    </row>
    <row r="107" spans="39:43">
      <c r="AM107" s="290">
        <v>1</v>
      </c>
      <c r="AN107" s="93" t="s">
        <v>83</v>
      </c>
      <c r="AO107" s="93" t="s">
        <v>83</v>
      </c>
      <c r="AP107" s="93" t="s">
        <v>334</v>
      </c>
      <c r="AQ107" s="291">
        <v>197</v>
      </c>
    </row>
    <row r="108" spans="39:43">
      <c r="AM108" s="290">
        <v>1</v>
      </c>
      <c r="AN108" s="93" t="s">
        <v>83</v>
      </c>
      <c r="AO108" s="93" t="s">
        <v>83</v>
      </c>
      <c r="AP108" s="93" t="s">
        <v>335</v>
      </c>
      <c r="AQ108" s="291">
        <v>198</v>
      </c>
    </row>
    <row r="109" spans="39:43">
      <c r="AM109" s="290">
        <v>1</v>
      </c>
      <c r="AN109" s="93" t="s">
        <v>83</v>
      </c>
      <c r="AO109" s="93" t="s">
        <v>83</v>
      </c>
      <c r="AP109" s="93" t="s">
        <v>336</v>
      </c>
      <c r="AQ109" s="291">
        <v>199</v>
      </c>
    </row>
    <row r="110" spans="39:43">
      <c r="AM110" s="290">
        <v>1</v>
      </c>
      <c r="AN110" s="93" t="s">
        <v>83</v>
      </c>
      <c r="AO110" s="93" t="s">
        <v>83</v>
      </c>
      <c r="AP110" s="93" t="s">
        <v>337</v>
      </c>
      <c r="AQ110" s="291">
        <v>200</v>
      </c>
    </row>
    <row r="111" spans="39:43">
      <c r="AM111" s="290">
        <v>1</v>
      </c>
      <c r="AN111" s="93" t="s">
        <v>83</v>
      </c>
      <c r="AO111" s="93" t="s">
        <v>83</v>
      </c>
      <c r="AP111" s="93" t="s">
        <v>338</v>
      </c>
      <c r="AQ111" s="291">
        <v>201</v>
      </c>
    </row>
    <row r="112" spans="39:43">
      <c r="AM112" s="290">
        <v>1</v>
      </c>
      <c r="AN112" s="93" t="s">
        <v>83</v>
      </c>
      <c r="AO112" s="93" t="s">
        <v>83</v>
      </c>
      <c r="AP112" s="93" t="s">
        <v>339</v>
      </c>
      <c r="AQ112" s="291">
        <v>202</v>
      </c>
    </row>
    <row r="113" spans="39:43">
      <c r="AM113" s="290">
        <v>1</v>
      </c>
      <c r="AN113" s="93" t="s">
        <v>83</v>
      </c>
      <c r="AO113" s="93" t="s">
        <v>83</v>
      </c>
      <c r="AP113" s="93" t="s">
        <v>340</v>
      </c>
      <c r="AQ113" s="291">
        <v>203</v>
      </c>
    </row>
    <row r="114" spans="39:43">
      <c r="AM114" s="290">
        <v>1</v>
      </c>
      <c r="AN114" s="93" t="s">
        <v>83</v>
      </c>
      <c r="AO114" s="93" t="s">
        <v>83</v>
      </c>
      <c r="AP114" s="93" t="s">
        <v>341</v>
      </c>
      <c r="AQ114" s="291">
        <v>204</v>
      </c>
    </row>
    <row r="115" spans="39:43">
      <c r="AM115" s="290">
        <v>1</v>
      </c>
      <c r="AN115" s="93" t="s">
        <v>83</v>
      </c>
      <c r="AO115" s="93" t="s">
        <v>83</v>
      </c>
      <c r="AP115" s="93" t="s">
        <v>342</v>
      </c>
      <c r="AQ115" s="291">
        <v>205</v>
      </c>
    </row>
    <row r="116" spans="39:43">
      <c r="AM116" s="290">
        <v>1</v>
      </c>
      <c r="AN116" s="93" t="s">
        <v>83</v>
      </c>
      <c r="AO116" s="93" t="s">
        <v>83</v>
      </c>
      <c r="AP116" s="93" t="s">
        <v>343</v>
      </c>
      <c r="AQ116" s="291">
        <v>206</v>
      </c>
    </row>
    <row r="117" spans="39:43">
      <c r="AM117" s="290">
        <v>1</v>
      </c>
      <c r="AN117" s="93" t="s">
        <v>83</v>
      </c>
      <c r="AO117" s="93" t="s">
        <v>83</v>
      </c>
      <c r="AP117" s="93" t="s">
        <v>344</v>
      </c>
      <c r="AQ117" s="291">
        <v>207</v>
      </c>
    </row>
    <row r="118" spans="39:43">
      <c r="AM118" s="290">
        <v>1</v>
      </c>
      <c r="AN118" s="93" t="s">
        <v>83</v>
      </c>
      <c r="AO118" s="93" t="s">
        <v>83</v>
      </c>
      <c r="AP118" s="93" t="s">
        <v>1073</v>
      </c>
      <c r="AQ118" s="291">
        <v>208</v>
      </c>
    </row>
    <row r="119" spans="39:43">
      <c r="AM119" s="290">
        <v>1</v>
      </c>
      <c r="AN119" s="93" t="s">
        <v>83</v>
      </c>
      <c r="AO119" s="93" t="s">
        <v>83</v>
      </c>
      <c r="AP119" s="93" t="s">
        <v>1074</v>
      </c>
      <c r="AQ119" s="291">
        <v>209</v>
      </c>
    </row>
    <row r="120" spans="39:43">
      <c r="AM120" s="290">
        <v>1</v>
      </c>
      <c r="AN120" s="93" t="s">
        <v>83</v>
      </c>
      <c r="AO120" s="93" t="s">
        <v>83</v>
      </c>
      <c r="AP120" s="93" t="s">
        <v>1075</v>
      </c>
      <c r="AQ120" s="291">
        <v>210</v>
      </c>
    </row>
    <row r="121" spans="39:43">
      <c r="AM121" s="290">
        <v>1</v>
      </c>
      <c r="AN121" s="93" t="s">
        <v>83</v>
      </c>
      <c r="AO121" s="93" t="s">
        <v>83</v>
      </c>
      <c r="AP121" s="93" t="s">
        <v>972</v>
      </c>
      <c r="AQ121" s="291">
        <v>211</v>
      </c>
    </row>
    <row r="122" spans="39:43">
      <c r="AM122" s="290">
        <v>1</v>
      </c>
      <c r="AN122" s="93" t="s">
        <v>83</v>
      </c>
      <c r="AO122" s="93" t="s">
        <v>83</v>
      </c>
      <c r="AP122" s="93" t="s">
        <v>1076</v>
      </c>
      <c r="AQ122" s="291">
        <v>212</v>
      </c>
    </row>
    <row r="123" spans="39:43">
      <c r="AM123" s="290">
        <v>1</v>
      </c>
      <c r="AN123" s="93" t="s">
        <v>83</v>
      </c>
      <c r="AO123" s="93" t="s">
        <v>83</v>
      </c>
      <c r="AP123" s="93" t="s">
        <v>1077</v>
      </c>
      <c r="AQ123" s="291">
        <v>213</v>
      </c>
    </row>
    <row r="124" spans="39:43">
      <c r="AM124" s="290">
        <v>1</v>
      </c>
      <c r="AN124" s="93" t="s">
        <v>83</v>
      </c>
      <c r="AO124" s="93" t="s">
        <v>83</v>
      </c>
      <c r="AP124" s="93" t="s">
        <v>973</v>
      </c>
      <c r="AQ124" s="291">
        <v>214</v>
      </c>
    </row>
    <row r="125" spans="39:43">
      <c r="AM125" s="290">
        <v>1</v>
      </c>
      <c r="AN125" s="93" t="s">
        <v>83</v>
      </c>
      <c r="AO125" s="93" t="s">
        <v>83</v>
      </c>
      <c r="AP125" s="93" t="s">
        <v>1078</v>
      </c>
      <c r="AQ125" s="291">
        <v>215</v>
      </c>
    </row>
    <row r="126" spans="39:43">
      <c r="AM126" s="290">
        <v>1</v>
      </c>
      <c r="AN126" s="93" t="s">
        <v>83</v>
      </c>
      <c r="AO126" s="93" t="s">
        <v>83</v>
      </c>
      <c r="AP126" s="93" t="s">
        <v>1079</v>
      </c>
      <c r="AQ126" s="291">
        <v>216</v>
      </c>
    </row>
    <row r="127" spans="39:43">
      <c r="AM127" s="290">
        <v>1</v>
      </c>
      <c r="AN127" s="93" t="s">
        <v>83</v>
      </c>
      <c r="AO127" s="93" t="s">
        <v>83</v>
      </c>
      <c r="AP127" s="93" t="s">
        <v>1080</v>
      </c>
      <c r="AQ127" s="291">
        <v>217</v>
      </c>
    </row>
    <row r="128" spans="39:43">
      <c r="AM128" s="290"/>
      <c r="AN128" s="93"/>
      <c r="AO128" s="93"/>
      <c r="AP128" s="93"/>
      <c r="AQ128" s="291">
        <v>218</v>
      </c>
    </row>
    <row r="129" spans="39:43">
      <c r="AM129" s="290"/>
      <c r="AN129" s="93"/>
      <c r="AO129" s="93"/>
      <c r="AP129" s="93"/>
      <c r="AQ129" s="291">
        <v>219</v>
      </c>
    </row>
    <row r="130" spans="39:43">
      <c r="AM130" s="290"/>
      <c r="AN130" s="93"/>
      <c r="AO130" s="93"/>
      <c r="AP130" s="93"/>
      <c r="AQ130" s="291">
        <v>220</v>
      </c>
    </row>
    <row r="131" spans="39:43">
      <c r="AM131" s="290">
        <v>2</v>
      </c>
      <c r="AN131" s="93" t="s">
        <v>86</v>
      </c>
      <c r="AO131" s="93" t="s">
        <v>345</v>
      </c>
      <c r="AP131" s="93" t="s">
        <v>346</v>
      </c>
      <c r="AQ131" s="291">
        <v>221</v>
      </c>
    </row>
    <row r="132" spans="39:43">
      <c r="AM132" s="290">
        <v>2</v>
      </c>
      <c r="AN132" s="93" t="s">
        <v>86</v>
      </c>
      <c r="AO132" s="93" t="s">
        <v>345</v>
      </c>
      <c r="AP132" s="93" t="s">
        <v>347</v>
      </c>
      <c r="AQ132" s="291">
        <v>222</v>
      </c>
    </row>
    <row r="133" spans="39:43">
      <c r="AM133" s="290">
        <v>2</v>
      </c>
      <c r="AN133" s="93" t="s">
        <v>86</v>
      </c>
      <c r="AO133" s="93" t="s">
        <v>345</v>
      </c>
      <c r="AP133" s="93" t="s">
        <v>348</v>
      </c>
      <c r="AQ133" s="291">
        <v>223</v>
      </c>
    </row>
    <row r="134" spans="39:43">
      <c r="AM134" s="294">
        <v>2</v>
      </c>
      <c r="AN134" s="92" t="s">
        <v>86</v>
      </c>
      <c r="AO134" s="92" t="s">
        <v>345</v>
      </c>
      <c r="AP134" s="93" t="s">
        <v>349</v>
      </c>
      <c r="AQ134" s="291">
        <v>224</v>
      </c>
    </row>
    <row r="135" spans="39:43">
      <c r="AM135" s="294">
        <v>2</v>
      </c>
      <c r="AN135" s="92" t="s">
        <v>86</v>
      </c>
      <c r="AO135" s="92" t="s">
        <v>345</v>
      </c>
      <c r="AP135" s="93" t="s">
        <v>350</v>
      </c>
      <c r="AQ135" s="291">
        <v>225</v>
      </c>
    </row>
    <row r="136" spans="39:43">
      <c r="AM136" s="294">
        <v>2</v>
      </c>
      <c r="AN136" s="92" t="s">
        <v>86</v>
      </c>
      <c r="AO136" s="92" t="s">
        <v>345</v>
      </c>
      <c r="AP136" s="93" t="s">
        <v>351</v>
      </c>
      <c r="AQ136" s="291">
        <v>226</v>
      </c>
    </row>
    <row r="137" spans="39:43">
      <c r="AM137" s="294">
        <v>2</v>
      </c>
      <c r="AN137" s="92" t="s">
        <v>86</v>
      </c>
      <c r="AO137" s="92" t="s">
        <v>345</v>
      </c>
      <c r="AP137" s="93" t="s">
        <v>352</v>
      </c>
      <c r="AQ137" s="291">
        <v>227</v>
      </c>
    </row>
    <row r="138" spans="39:43">
      <c r="AM138" s="294">
        <v>2</v>
      </c>
      <c r="AN138" s="92" t="s">
        <v>86</v>
      </c>
      <c r="AO138" s="92" t="s">
        <v>345</v>
      </c>
      <c r="AP138" s="93" t="s">
        <v>353</v>
      </c>
      <c r="AQ138" s="291">
        <v>228</v>
      </c>
    </row>
    <row r="139" spans="39:43">
      <c r="AM139" s="294">
        <v>2</v>
      </c>
      <c r="AN139" s="92" t="s">
        <v>86</v>
      </c>
      <c r="AO139" s="92" t="s">
        <v>345</v>
      </c>
      <c r="AP139" s="93" t="s">
        <v>354</v>
      </c>
      <c r="AQ139" s="291">
        <v>229</v>
      </c>
    </row>
    <row r="140" spans="39:43">
      <c r="AM140" s="294">
        <v>2</v>
      </c>
      <c r="AN140" s="92" t="s">
        <v>86</v>
      </c>
      <c r="AO140" s="92" t="s">
        <v>345</v>
      </c>
      <c r="AP140" s="93" t="s">
        <v>355</v>
      </c>
      <c r="AQ140" s="291">
        <v>230</v>
      </c>
    </row>
    <row r="141" spans="39:43">
      <c r="AM141" s="294">
        <v>2</v>
      </c>
      <c r="AN141" s="92" t="s">
        <v>86</v>
      </c>
      <c r="AO141" s="92" t="s">
        <v>345</v>
      </c>
      <c r="AP141" s="93" t="s">
        <v>356</v>
      </c>
      <c r="AQ141" s="291">
        <v>231</v>
      </c>
    </row>
    <row r="142" spans="39:43">
      <c r="AM142" s="294">
        <v>2</v>
      </c>
      <c r="AN142" s="92" t="s">
        <v>86</v>
      </c>
      <c r="AO142" s="92" t="s">
        <v>345</v>
      </c>
      <c r="AP142" s="93" t="s">
        <v>357</v>
      </c>
      <c r="AQ142" s="291">
        <v>232</v>
      </c>
    </row>
    <row r="143" spans="39:43">
      <c r="AM143" s="294">
        <v>2</v>
      </c>
      <c r="AN143" s="92" t="s">
        <v>86</v>
      </c>
      <c r="AO143" s="92" t="s">
        <v>345</v>
      </c>
      <c r="AP143" s="93" t="s">
        <v>358</v>
      </c>
      <c r="AQ143" s="291">
        <v>233</v>
      </c>
    </row>
    <row r="144" spans="39:43">
      <c r="AM144" s="294">
        <v>2</v>
      </c>
      <c r="AN144" s="92" t="s">
        <v>86</v>
      </c>
      <c r="AO144" s="92" t="s">
        <v>345</v>
      </c>
      <c r="AP144" s="93" t="s">
        <v>359</v>
      </c>
      <c r="AQ144" s="291">
        <v>234</v>
      </c>
    </row>
    <row r="145" spans="39:43">
      <c r="AM145" s="294">
        <v>2</v>
      </c>
      <c r="AN145" s="92" t="s">
        <v>86</v>
      </c>
      <c r="AO145" s="92" t="s">
        <v>345</v>
      </c>
      <c r="AP145" s="93" t="s">
        <v>360</v>
      </c>
      <c r="AQ145" s="291">
        <v>235</v>
      </c>
    </row>
    <row r="146" spans="39:43">
      <c r="AM146" s="294">
        <v>2</v>
      </c>
      <c r="AN146" s="92" t="s">
        <v>86</v>
      </c>
      <c r="AO146" s="92" t="s">
        <v>345</v>
      </c>
      <c r="AP146" s="93" t="s">
        <v>361</v>
      </c>
      <c r="AQ146" s="291">
        <v>236</v>
      </c>
    </row>
    <row r="147" spans="39:43">
      <c r="AM147" s="294">
        <v>2</v>
      </c>
      <c r="AN147" s="92" t="s">
        <v>86</v>
      </c>
      <c r="AO147" s="92" t="s">
        <v>345</v>
      </c>
      <c r="AP147" s="93" t="s">
        <v>362</v>
      </c>
      <c r="AQ147" s="291">
        <v>237</v>
      </c>
    </row>
    <row r="148" spans="39:43">
      <c r="AM148" s="294">
        <v>2</v>
      </c>
      <c r="AN148" s="92" t="s">
        <v>86</v>
      </c>
      <c r="AO148" s="92" t="s">
        <v>345</v>
      </c>
      <c r="AP148" s="93" t="s">
        <v>363</v>
      </c>
      <c r="AQ148" s="291">
        <v>238</v>
      </c>
    </row>
    <row r="149" spans="39:43">
      <c r="AM149" s="294">
        <v>2</v>
      </c>
      <c r="AN149" s="92" t="s">
        <v>86</v>
      </c>
      <c r="AO149" s="92" t="s">
        <v>345</v>
      </c>
      <c r="AP149" s="93" t="s">
        <v>345</v>
      </c>
      <c r="AQ149" s="291">
        <v>239</v>
      </c>
    </row>
    <row r="150" spans="39:43">
      <c r="AM150" s="294">
        <v>2</v>
      </c>
      <c r="AN150" s="92" t="s">
        <v>86</v>
      </c>
      <c r="AO150" s="92" t="s">
        <v>345</v>
      </c>
      <c r="AP150" s="93" t="s">
        <v>364</v>
      </c>
      <c r="AQ150" s="291">
        <v>240</v>
      </c>
    </row>
    <row r="151" spans="39:43">
      <c r="AM151" s="294">
        <v>2</v>
      </c>
      <c r="AN151" s="92" t="s">
        <v>86</v>
      </c>
      <c r="AO151" s="92" t="s">
        <v>345</v>
      </c>
      <c r="AP151" s="93" t="s">
        <v>365</v>
      </c>
      <c r="AQ151" s="291">
        <v>241</v>
      </c>
    </row>
    <row r="152" spans="39:43">
      <c r="AM152" s="294">
        <v>2</v>
      </c>
      <c r="AN152" s="92" t="s">
        <v>86</v>
      </c>
      <c r="AO152" s="92" t="s">
        <v>345</v>
      </c>
      <c r="AP152" s="93" t="s">
        <v>366</v>
      </c>
      <c r="AQ152" s="291">
        <v>242</v>
      </c>
    </row>
    <row r="153" spans="39:43">
      <c r="AM153" s="294">
        <v>2</v>
      </c>
      <c r="AN153" s="92" t="s">
        <v>86</v>
      </c>
      <c r="AO153" s="92" t="s">
        <v>345</v>
      </c>
      <c r="AP153" s="93" t="s">
        <v>367</v>
      </c>
      <c r="AQ153" s="291">
        <v>243</v>
      </c>
    </row>
    <row r="154" spans="39:43">
      <c r="AM154" s="294">
        <v>2</v>
      </c>
      <c r="AN154" s="92" t="s">
        <v>86</v>
      </c>
      <c r="AO154" s="92" t="s">
        <v>345</v>
      </c>
      <c r="AP154" s="93" t="s">
        <v>368</v>
      </c>
      <c r="AQ154" s="291">
        <v>244</v>
      </c>
    </row>
    <row r="155" spans="39:43">
      <c r="AM155" s="294">
        <v>2</v>
      </c>
      <c r="AN155" s="92" t="s">
        <v>86</v>
      </c>
      <c r="AO155" s="92" t="s">
        <v>345</v>
      </c>
      <c r="AP155" s="93" t="s">
        <v>369</v>
      </c>
      <c r="AQ155" s="291">
        <v>245</v>
      </c>
    </row>
    <row r="156" spans="39:43">
      <c r="AM156" s="294">
        <v>2</v>
      </c>
      <c r="AN156" s="92" t="s">
        <v>86</v>
      </c>
      <c r="AO156" s="92" t="s">
        <v>345</v>
      </c>
      <c r="AP156" s="93" t="s">
        <v>370</v>
      </c>
      <c r="AQ156" s="291">
        <v>246</v>
      </c>
    </row>
    <row r="157" spans="39:43">
      <c r="AM157" s="294">
        <v>2</v>
      </c>
      <c r="AN157" s="92" t="s">
        <v>86</v>
      </c>
      <c r="AO157" s="92" t="s">
        <v>345</v>
      </c>
      <c r="AP157" s="93" t="s">
        <v>371</v>
      </c>
      <c r="AQ157" s="291">
        <v>247</v>
      </c>
    </row>
    <row r="158" spans="39:43">
      <c r="AM158" s="294">
        <v>2</v>
      </c>
      <c r="AN158" s="92" t="s">
        <v>86</v>
      </c>
      <c r="AO158" s="92" t="s">
        <v>345</v>
      </c>
      <c r="AP158" s="93" t="s">
        <v>372</v>
      </c>
      <c r="AQ158" s="291">
        <v>248</v>
      </c>
    </row>
    <row r="159" spans="39:43">
      <c r="AM159" s="294">
        <v>2</v>
      </c>
      <c r="AN159" s="92" t="s">
        <v>86</v>
      </c>
      <c r="AO159" s="92" t="s">
        <v>345</v>
      </c>
      <c r="AP159" s="93" t="s">
        <v>373</v>
      </c>
      <c r="AQ159" s="291">
        <v>249</v>
      </c>
    </row>
    <row r="160" spans="39:43">
      <c r="AM160" s="294">
        <v>2</v>
      </c>
      <c r="AN160" s="92" t="s">
        <v>86</v>
      </c>
      <c r="AO160" s="92" t="s">
        <v>345</v>
      </c>
      <c r="AP160" s="93" t="s">
        <v>374</v>
      </c>
      <c r="AQ160" s="291">
        <v>250</v>
      </c>
    </row>
    <row r="161" spans="39:43">
      <c r="AM161" s="294">
        <v>2</v>
      </c>
      <c r="AN161" s="92" t="s">
        <v>86</v>
      </c>
      <c r="AO161" s="92" t="s">
        <v>345</v>
      </c>
      <c r="AP161" s="93" t="s">
        <v>375</v>
      </c>
      <c r="AQ161" s="291">
        <v>251</v>
      </c>
    </row>
    <row r="162" spans="39:43">
      <c r="AM162" s="294">
        <v>2</v>
      </c>
      <c r="AN162" s="92" t="s">
        <v>86</v>
      </c>
      <c r="AO162" s="92" t="s">
        <v>345</v>
      </c>
      <c r="AP162" s="93" t="s">
        <v>1081</v>
      </c>
      <c r="AQ162" s="291">
        <v>252</v>
      </c>
    </row>
    <row r="163" spans="39:43">
      <c r="AM163" s="294">
        <v>2</v>
      </c>
      <c r="AN163" s="92" t="s">
        <v>86</v>
      </c>
      <c r="AO163" s="92" t="s">
        <v>345</v>
      </c>
      <c r="AP163" s="93"/>
      <c r="AQ163" s="291">
        <v>253</v>
      </c>
    </row>
    <row r="164" spans="39:43">
      <c r="AM164" s="294">
        <v>2</v>
      </c>
      <c r="AN164" s="92" t="s">
        <v>86</v>
      </c>
      <c r="AO164" s="92" t="s">
        <v>345</v>
      </c>
      <c r="AP164" s="93" t="s">
        <v>376</v>
      </c>
      <c r="AQ164" s="291">
        <v>254</v>
      </c>
    </row>
    <row r="165" spans="39:43">
      <c r="AM165" s="294">
        <v>2</v>
      </c>
      <c r="AN165" s="92" t="s">
        <v>86</v>
      </c>
      <c r="AO165" s="92" t="s">
        <v>345</v>
      </c>
      <c r="AP165" s="93" t="s">
        <v>377</v>
      </c>
      <c r="AQ165" s="291">
        <v>255</v>
      </c>
    </row>
    <row r="166" spans="39:43">
      <c r="AM166" s="294">
        <v>2</v>
      </c>
      <c r="AN166" s="92" t="s">
        <v>86</v>
      </c>
      <c r="AO166" s="92" t="s">
        <v>345</v>
      </c>
      <c r="AP166" s="93" t="s">
        <v>378</v>
      </c>
      <c r="AQ166" s="291">
        <v>256</v>
      </c>
    </row>
    <row r="167" spans="39:43">
      <c r="AM167" s="294">
        <v>2</v>
      </c>
      <c r="AN167" s="92" t="s">
        <v>86</v>
      </c>
      <c r="AO167" s="92" t="s">
        <v>345</v>
      </c>
      <c r="AP167" s="93" t="s">
        <v>379</v>
      </c>
      <c r="AQ167" s="291">
        <v>257</v>
      </c>
    </row>
    <row r="168" spans="39:43">
      <c r="AM168" s="294">
        <v>2</v>
      </c>
      <c r="AN168" s="92" t="s">
        <v>86</v>
      </c>
      <c r="AO168" s="92" t="s">
        <v>345</v>
      </c>
      <c r="AP168" s="93" t="s">
        <v>380</v>
      </c>
      <c r="AQ168" s="291">
        <v>258</v>
      </c>
    </row>
    <row r="169" spans="39:43">
      <c r="AM169" s="294">
        <v>2</v>
      </c>
      <c r="AN169" s="92" t="s">
        <v>86</v>
      </c>
      <c r="AO169" s="92" t="s">
        <v>345</v>
      </c>
      <c r="AP169" s="93" t="s">
        <v>381</v>
      </c>
      <c r="AQ169" s="291">
        <v>259</v>
      </c>
    </row>
    <row r="170" spans="39:43">
      <c r="AM170" s="294">
        <v>2</v>
      </c>
      <c r="AN170" s="92" t="s">
        <v>86</v>
      </c>
      <c r="AO170" s="92" t="s">
        <v>345</v>
      </c>
      <c r="AP170" s="93" t="s">
        <v>382</v>
      </c>
      <c r="AQ170" s="291">
        <v>260</v>
      </c>
    </row>
    <row r="171" spans="39:43">
      <c r="AM171" s="294">
        <v>2</v>
      </c>
      <c r="AN171" s="92" t="s">
        <v>86</v>
      </c>
      <c r="AO171" s="92" t="s">
        <v>345</v>
      </c>
      <c r="AP171" s="93" t="s">
        <v>383</v>
      </c>
      <c r="AQ171" s="291">
        <v>261</v>
      </c>
    </row>
    <row r="172" spans="39:43">
      <c r="AM172" s="294">
        <v>2</v>
      </c>
      <c r="AN172" s="92" t="s">
        <v>86</v>
      </c>
      <c r="AO172" s="92" t="s">
        <v>345</v>
      </c>
      <c r="AP172" s="93" t="s">
        <v>1082</v>
      </c>
      <c r="AQ172" s="291">
        <v>262</v>
      </c>
    </row>
    <row r="173" spans="39:43">
      <c r="AM173" s="294">
        <v>2</v>
      </c>
      <c r="AN173" s="92" t="s">
        <v>86</v>
      </c>
      <c r="AO173" s="92" t="s">
        <v>345</v>
      </c>
      <c r="AP173" s="93" t="s">
        <v>974</v>
      </c>
      <c r="AQ173" s="291">
        <v>263</v>
      </c>
    </row>
    <row r="174" spans="39:43">
      <c r="AM174" s="294">
        <v>2</v>
      </c>
      <c r="AN174" s="92" t="s">
        <v>86</v>
      </c>
      <c r="AO174" s="92" t="s">
        <v>345</v>
      </c>
      <c r="AP174" s="93" t="s">
        <v>1083</v>
      </c>
      <c r="AQ174" s="291">
        <v>264</v>
      </c>
    </row>
    <row r="175" spans="39:43">
      <c r="AM175" s="294"/>
      <c r="AN175" s="92"/>
      <c r="AO175" s="92"/>
      <c r="AP175" s="93"/>
      <c r="AQ175" s="291">
        <v>265</v>
      </c>
    </row>
    <row r="176" spans="39:43">
      <c r="AM176" s="294"/>
      <c r="AN176" s="92"/>
      <c r="AO176" s="92"/>
      <c r="AP176" s="93"/>
      <c r="AQ176" s="291">
        <v>266</v>
      </c>
    </row>
    <row r="177" spans="39:43">
      <c r="AM177" s="294"/>
      <c r="AN177" s="92"/>
      <c r="AO177" s="92"/>
      <c r="AP177" s="93"/>
      <c r="AQ177" s="291">
        <v>267</v>
      </c>
    </row>
    <row r="178" spans="39:43">
      <c r="AM178" s="294">
        <v>3</v>
      </c>
      <c r="AN178" s="92" t="s">
        <v>88</v>
      </c>
      <c r="AO178" s="92" t="s">
        <v>987</v>
      </c>
      <c r="AP178" s="93" t="s">
        <v>422</v>
      </c>
      <c r="AQ178" s="291">
        <v>268</v>
      </c>
    </row>
    <row r="179" spans="39:43">
      <c r="AM179" s="294">
        <v>3</v>
      </c>
      <c r="AN179" s="92" t="s">
        <v>88</v>
      </c>
      <c r="AO179" s="92" t="s">
        <v>987</v>
      </c>
      <c r="AP179" s="93" t="s">
        <v>423</v>
      </c>
      <c r="AQ179" s="291">
        <v>269</v>
      </c>
    </row>
    <row r="180" spans="39:43">
      <c r="AM180" s="294">
        <v>3</v>
      </c>
      <c r="AN180" s="92" t="s">
        <v>88</v>
      </c>
      <c r="AO180" s="92" t="s">
        <v>987</v>
      </c>
      <c r="AP180" s="93" t="s">
        <v>424</v>
      </c>
      <c r="AQ180" s="291">
        <v>270</v>
      </c>
    </row>
    <row r="181" spans="39:43">
      <c r="AM181" s="294">
        <v>3</v>
      </c>
      <c r="AN181" s="92" t="s">
        <v>88</v>
      </c>
      <c r="AO181" s="92" t="s">
        <v>987</v>
      </c>
      <c r="AP181" s="93" t="s">
        <v>425</v>
      </c>
      <c r="AQ181" s="291">
        <v>271</v>
      </c>
    </row>
    <row r="182" spans="39:43">
      <c r="AM182" s="294">
        <v>3</v>
      </c>
      <c r="AN182" s="92" t="s">
        <v>88</v>
      </c>
      <c r="AO182" s="92" t="s">
        <v>987</v>
      </c>
      <c r="AP182" s="93" t="s">
        <v>426</v>
      </c>
      <c r="AQ182" s="291">
        <v>272</v>
      </c>
    </row>
    <row r="183" spans="39:43">
      <c r="AM183" s="294">
        <v>3</v>
      </c>
      <c r="AN183" s="92" t="s">
        <v>88</v>
      </c>
      <c r="AO183" s="92" t="s">
        <v>987</v>
      </c>
      <c r="AP183" s="93" t="s">
        <v>427</v>
      </c>
      <c r="AQ183" s="291">
        <v>273</v>
      </c>
    </row>
    <row r="184" spans="39:43">
      <c r="AM184" s="294">
        <v>3</v>
      </c>
      <c r="AN184" s="92" t="s">
        <v>88</v>
      </c>
      <c r="AO184" s="92" t="s">
        <v>987</v>
      </c>
      <c r="AP184" s="93" t="s">
        <v>428</v>
      </c>
      <c r="AQ184" s="291">
        <v>274</v>
      </c>
    </row>
    <row r="185" spans="39:43">
      <c r="AM185" s="294">
        <v>3</v>
      </c>
      <c r="AN185" s="92" t="s">
        <v>88</v>
      </c>
      <c r="AO185" s="92" t="s">
        <v>987</v>
      </c>
      <c r="AP185" s="93" t="s">
        <v>429</v>
      </c>
      <c r="AQ185" s="291">
        <v>275</v>
      </c>
    </row>
    <row r="186" spans="39:43">
      <c r="AM186" s="294">
        <v>3</v>
      </c>
      <c r="AN186" s="92" t="s">
        <v>88</v>
      </c>
      <c r="AO186" s="92" t="s">
        <v>987</v>
      </c>
      <c r="AP186" s="93" t="s">
        <v>430</v>
      </c>
      <c r="AQ186" s="291">
        <v>276</v>
      </c>
    </row>
    <row r="187" spans="39:43">
      <c r="AM187" s="294">
        <v>3</v>
      </c>
      <c r="AN187" s="92" t="s">
        <v>88</v>
      </c>
      <c r="AO187" s="92" t="s">
        <v>987</v>
      </c>
      <c r="AP187" s="93" t="s">
        <v>431</v>
      </c>
      <c r="AQ187" s="291">
        <v>277</v>
      </c>
    </row>
    <row r="188" spans="39:43">
      <c r="AM188" s="294">
        <v>3</v>
      </c>
      <c r="AN188" s="92" t="s">
        <v>88</v>
      </c>
      <c r="AO188" s="92" t="s">
        <v>987</v>
      </c>
      <c r="AP188" s="93" t="s">
        <v>432</v>
      </c>
      <c r="AQ188" s="291">
        <v>278</v>
      </c>
    </row>
    <row r="189" spans="39:43">
      <c r="AM189" s="294">
        <v>3</v>
      </c>
      <c r="AN189" s="92" t="s">
        <v>88</v>
      </c>
      <c r="AO189" s="92" t="s">
        <v>987</v>
      </c>
      <c r="AP189" s="93" t="s">
        <v>986</v>
      </c>
      <c r="AQ189" s="291">
        <v>279</v>
      </c>
    </row>
    <row r="190" spans="39:43">
      <c r="AM190" s="294">
        <v>3</v>
      </c>
      <c r="AN190" s="92" t="s">
        <v>88</v>
      </c>
      <c r="AO190" s="92" t="s">
        <v>987</v>
      </c>
      <c r="AP190" s="93" t="s">
        <v>433</v>
      </c>
      <c r="AQ190" s="291">
        <v>280</v>
      </c>
    </row>
    <row r="191" spans="39:43">
      <c r="AM191" s="294">
        <v>3</v>
      </c>
      <c r="AN191" s="92" t="s">
        <v>88</v>
      </c>
      <c r="AO191" s="92" t="s">
        <v>987</v>
      </c>
      <c r="AP191" s="93" t="s">
        <v>434</v>
      </c>
      <c r="AQ191" s="291">
        <v>281</v>
      </c>
    </row>
    <row r="192" spans="39:43">
      <c r="AM192" s="294">
        <v>3</v>
      </c>
      <c r="AN192" s="92" t="s">
        <v>88</v>
      </c>
      <c r="AO192" s="92" t="s">
        <v>987</v>
      </c>
      <c r="AP192" s="93" t="s">
        <v>435</v>
      </c>
      <c r="AQ192" s="291">
        <v>282</v>
      </c>
    </row>
    <row r="193" spans="39:43">
      <c r="AM193" s="294">
        <v>3</v>
      </c>
      <c r="AN193" s="92" t="s">
        <v>88</v>
      </c>
      <c r="AO193" s="92" t="s">
        <v>987</v>
      </c>
      <c r="AP193" s="93" t="s">
        <v>975</v>
      </c>
      <c r="AQ193" s="291">
        <v>283</v>
      </c>
    </row>
    <row r="194" spans="39:43">
      <c r="AM194" s="294"/>
      <c r="AN194" s="92"/>
      <c r="AO194" s="92"/>
      <c r="AP194" s="93"/>
      <c r="AQ194" s="291">
        <v>284</v>
      </c>
    </row>
    <row r="195" spans="39:43">
      <c r="AM195" s="294"/>
      <c r="AN195" s="92"/>
      <c r="AO195" s="92"/>
      <c r="AP195" s="93"/>
      <c r="AQ195" s="291">
        <v>285</v>
      </c>
    </row>
    <row r="196" spans="39:43">
      <c r="AM196" s="294"/>
      <c r="AN196" s="92"/>
      <c r="AO196" s="92"/>
      <c r="AP196" s="93"/>
      <c r="AQ196" s="291">
        <v>286</v>
      </c>
    </row>
    <row r="197" spans="39:43">
      <c r="AM197" s="294"/>
      <c r="AN197" s="92"/>
      <c r="AO197" s="92"/>
      <c r="AP197" s="93"/>
      <c r="AQ197" s="291">
        <v>287</v>
      </c>
    </row>
    <row r="198" spans="39:43">
      <c r="AM198" s="294">
        <v>4</v>
      </c>
      <c r="AN198" s="92" t="s">
        <v>88</v>
      </c>
      <c r="AO198" s="92" t="s">
        <v>436</v>
      </c>
      <c r="AP198" s="93" t="s">
        <v>437</v>
      </c>
      <c r="AQ198" s="291">
        <v>288</v>
      </c>
    </row>
    <row r="199" spans="39:43">
      <c r="AM199" s="294">
        <v>4</v>
      </c>
      <c r="AN199" s="92" t="s">
        <v>88</v>
      </c>
      <c r="AO199" s="92" t="s">
        <v>436</v>
      </c>
      <c r="AP199" s="93" t="s">
        <v>438</v>
      </c>
      <c r="AQ199" s="291">
        <v>289</v>
      </c>
    </row>
    <row r="200" spans="39:43">
      <c r="AM200" s="294">
        <v>4</v>
      </c>
      <c r="AN200" s="92" t="s">
        <v>88</v>
      </c>
      <c r="AO200" s="92" t="s">
        <v>436</v>
      </c>
      <c r="AP200" s="93" t="s">
        <v>439</v>
      </c>
      <c r="AQ200" s="291">
        <v>290</v>
      </c>
    </row>
    <row r="201" spans="39:43">
      <c r="AM201" s="294">
        <v>4</v>
      </c>
      <c r="AN201" s="92" t="s">
        <v>88</v>
      </c>
      <c r="AO201" s="92" t="s">
        <v>436</v>
      </c>
      <c r="AP201" s="93" t="s">
        <v>440</v>
      </c>
      <c r="AQ201" s="291">
        <v>291</v>
      </c>
    </row>
    <row r="202" spans="39:43">
      <c r="AM202" s="294">
        <v>4</v>
      </c>
      <c r="AN202" s="92" t="s">
        <v>88</v>
      </c>
      <c r="AO202" s="92" t="s">
        <v>436</v>
      </c>
      <c r="AP202" s="93" t="s">
        <v>441</v>
      </c>
      <c r="AQ202" s="291">
        <v>292</v>
      </c>
    </row>
    <row r="203" spans="39:43">
      <c r="AM203" s="294">
        <v>4</v>
      </c>
      <c r="AN203" s="92" t="s">
        <v>88</v>
      </c>
      <c r="AO203" s="92" t="s">
        <v>436</v>
      </c>
      <c r="AP203" s="93" t="s">
        <v>442</v>
      </c>
      <c r="AQ203" s="291">
        <v>293</v>
      </c>
    </row>
    <row r="204" spans="39:43">
      <c r="AM204" s="294">
        <v>4</v>
      </c>
      <c r="AN204" s="92" t="s">
        <v>88</v>
      </c>
      <c r="AO204" s="92" t="s">
        <v>436</v>
      </c>
      <c r="AP204" s="93" t="s">
        <v>443</v>
      </c>
      <c r="AQ204" s="291">
        <v>294</v>
      </c>
    </row>
    <row r="205" spans="39:43">
      <c r="AM205" s="294">
        <v>4</v>
      </c>
      <c r="AN205" s="92" t="s">
        <v>88</v>
      </c>
      <c r="AO205" s="92" t="s">
        <v>436</v>
      </c>
      <c r="AP205" s="93" t="s">
        <v>444</v>
      </c>
      <c r="AQ205" s="291">
        <v>295</v>
      </c>
    </row>
    <row r="206" spans="39:43">
      <c r="AM206" s="294">
        <v>4</v>
      </c>
      <c r="AN206" s="92" t="s">
        <v>88</v>
      </c>
      <c r="AO206" s="92" t="s">
        <v>436</v>
      </c>
      <c r="AP206" s="93" t="s">
        <v>445</v>
      </c>
      <c r="AQ206" s="291">
        <v>296</v>
      </c>
    </row>
    <row r="207" spans="39:43">
      <c r="AM207" s="294">
        <v>4</v>
      </c>
      <c r="AN207" s="92" t="s">
        <v>88</v>
      </c>
      <c r="AO207" s="92" t="s">
        <v>436</v>
      </c>
      <c r="AP207" s="93" t="s">
        <v>446</v>
      </c>
      <c r="AQ207" s="291">
        <v>297</v>
      </c>
    </row>
    <row r="208" spans="39:43">
      <c r="AM208" s="294">
        <v>4</v>
      </c>
      <c r="AN208" s="92" t="s">
        <v>88</v>
      </c>
      <c r="AO208" s="92" t="s">
        <v>436</v>
      </c>
      <c r="AP208" s="93" t="s">
        <v>447</v>
      </c>
      <c r="AQ208" s="291">
        <v>298</v>
      </c>
    </row>
    <row r="209" spans="39:43">
      <c r="AM209" s="294">
        <v>4</v>
      </c>
      <c r="AN209" s="92" t="s">
        <v>88</v>
      </c>
      <c r="AO209" s="92" t="s">
        <v>436</v>
      </c>
      <c r="AP209" s="93" t="s">
        <v>448</v>
      </c>
      <c r="AQ209" s="291">
        <v>299</v>
      </c>
    </row>
    <row r="210" spans="39:43">
      <c r="AM210" s="294">
        <v>4</v>
      </c>
      <c r="AN210" s="92" t="s">
        <v>88</v>
      </c>
      <c r="AO210" s="92" t="s">
        <v>436</v>
      </c>
      <c r="AP210" s="93" t="s">
        <v>449</v>
      </c>
      <c r="AQ210" s="291">
        <v>300</v>
      </c>
    </row>
    <row r="211" spans="39:43">
      <c r="AM211" s="294">
        <v>4</v>
      </c>
      <c r="AN211" s="92" t="s">
        <v>88</v>
      </c>
      <c r="AO211" s="92" t="s">
        <v>436</v>
      </c>
      <c r="AP211" s="93" t="s">
        <v>450</v>
      </c>
      <c r="AQ211" s="291">
        <v>301</v>
      </c>
    </row>
    <row r="212" spans="39:43">
      <c r="AM212" s="294">
        <v>4</v>
      </c>
      <c r="AN212" s="92" t="s">
        <v>88</v>
      </c>
      <c r="AO212" s="92" t="s">
        <v>436</v>
      </c>
      <c r="AP212" s="93" t="s">
        <v>451</v>
      </c>
      <c r="AQ212" s="291">
        <v>302</v>
      </c>
    </row>
    <row r="213" spans="39:43">
      <c r="AM213" s="294">
        <v>4</v>
      </c>
      <c r="AN213" s="92" t="s">
        <v>88</v>
      </c>
      <c r="AO213" s="92" t="s">
        <v>436</v>
      </c>
      <c r="AP213" s="93" t="s">
        <v>452</v>
      </c>
      <c r="AQ213" s="291">
        <v>303</v>
      </c>
    </row>
    <row r="214" spans="39:43">
      <c r="AM214" s="294">
        <v>4</v>
      </c>
      <c r="AN214" s="92" t="s">
        <v>88</v>
      </c>
      <c r="AO214" s="92" t="s">
        <v>436</v>
      </c>
      <c r="AP214" s="93" t="s">
        <v>453</v>
      </c>
      <c r="AQ214" s="291">
        <v>304</v>
      </c>
    </row>
    <row r="215" spans="39:43">
      <c r="AM215" s="294">
        <v>4</v>
      </c>
      <c r="AN215" s="92" t="s">
        <v>88</v>
      </c>
      <c r="AO215" s="92" t="s">
        <v>436</v>
      </c>
      <c r="AP215" s="93" t="s">
        <v>454</v>
      </c>
      <c r="AQ215" s="291">
        <v>305</v>
      </c>
    </row>
    <row r="216" spans="39:43">
      <c r="AM216" s="294">
        <v>4</v>
      </c>
      <c r="AN216" s="92" t="s">
        <v>88</v>
      </c>
      <c r="AO216" s="92" t="s">
        <v>436</v>
      </c>
      <c r="AP216" s="93" t="s">
        <v>455</v>
      </c>
      <c r="AQ216" s="291">
        <v>306</v>
      </c>
    </row>
    <row r="217" spans="39:43">
      <c r="AM217" s="294">
        <v>4</v>
      </c>
      <c r="AN217" s="92" t="s">
        <v>88</v>
      </c>
      <c r="AO217" s="92" t="s">
        <v>436</v>
      </c>
      <c r="AP217" s="93" t="s">
        <v>456</v>
      </c>
      <c r="AQ217" s="291">
        <v>307</v>
      </c>
    </row>
    <row r="218" spans="39:43">
      <c r="AM218" s="294">
        <v>4</v>
      </c>
      <c r="AN218" s="92" t="s">
        <v>88</v>
      </c>
      <c r="AO218" s="92" t="s">
        <v>436</v>
      </c>
      <c r="AP218" s="93" t="s">
        <v>457</v>
      </c>
      <c r="AQ218" s="291">
        <v>308</v>
      </c>
    </row>
    <row r="219" spans="39:43">
      <c r="AM219" s="294">
        <v>4</v>
      </c>
      <c r="AN219" s="92" t="s">
        <v>88</v>
      </c>
      <c r="AO219" s="92" t="s">
        <v>436</v>
      </c>
      <c r="AP219" s="93" t="s">
        <v>458</v>
      </c>
      <c r="AQ219" s="291">
        <v>309</v>
      </c>
    </row>
    <row r="220" spans="39:43">
      <c r="AM220" s="294">
        <v>4</v>
      </c>
      <c r="AN220" s="92" t="s">
        <v>88</v>
      </c>
      <c r="AO220" s="92" t="s">
        <v>436</v>
      </c>
      <c r="AP220" s="93" t="s">
        <v>459</v>
      </c>
      <c r="AQ220" s="291">
        <v>310</v>
      </c>
    </row>
    <row r="221" spans="39:43">
      <c r="AM221" s="294">
        <v>4</v>
      </c>
      <c r="AN221" s="92" t="s">
        <v>88</v>
      </c>
      <c r="AO221" s="92" t="s">
        <v>436</v>
      </c>
      <c r="AP221" s="93" t="s">
        <v>460</v>
      </c>
      <c r="AQ221" s="291">
        <v>311</v>
      </c>
    </row>
    <row r="222" spans="39:43">
      <c r="AM222" s="294"/>
      <c r="AN222" s="92"/>
      <c r="AO222" s="92"/>
      <c r="AP222" s="93"/>
      <c r="AQ222" s="291">
        <v>312</v>
      </c>
    </row>
    <row r="223" spans="39:43">
      <c r="AM223" s="294"/>
      <c r="AN223" s="92"/>
      <c r="AO223" s="92"/>
      <c r="AP223" s="93"/>
      <c r="AQ223" s="291">
        <v>313</v>
      </c>
    </row>
    <row r="224" spans="39:43">
      <c r="AM224" s="294"/>
      <c r="AN224" s="92"/>
      <c r="AO224" s="92"/>
      <c r="AP224" s="93"/>
      <c r="AQ224" s="291">
        <v>314</v>
      </c>
    </row>
    <row r="225" spans="39:43">
      <c r="AM225" s="294">
        <v>5</v>
      </c>
      <c r="AN225" s="92" t="s">
        <v>100</v>
      </c>
      <c r="AO225" s="92" t="s">
        <v>644</v>
      </c>
      <c r="AP225" s="93" t="s">
        <v>645</v>
      </c>
      <c r="AQ225" s="291">
        <v>315</v>
      </c>
    </row>
    <row r="226" spans="39:43">
      <c r="AM226" s="294">
        <v>5</v>
      </c>
      <c r="AN226" s="92" t="s">
        <v>100</v>
      </c>
      <c r="AO226" s="92" t="s">
        <v>644</v>
      </c>
      <c r="AP226" s="93" t="s">
        <v>646</v>
      </c>
      <c r="AQ226" s="291">
        <v>316</v>
      </c>
    </row>
    <row r="227" spans="39:43">
      <c r="AM227" s="294">
        <v>5</v>
      </c>
      <c r="AN227" s="92" t="s">
        <v>100</v>
      </c>
      <c r="AO227" s="92" t="s">
        <v>644</v>
      </c>
      <c r="AP227" s="93" t="s">
        <v>647</v>
      </c>
      <c r="AQ227" s="291">
        <v>317</v>
      </c>
    </row>
    <row r="228" spans="39:43">
      <c r="AM228" s="294">
        <v>5</v>
      </c>
      <c r="AN228" s="92" t="s">
        <v>100</v>
      </c>
      <c r="AO228" s="92" t="s">
        <v>644</v>
      </c>
      <c r="AP228" s="93" t="s">
        <v>648</v>
      </c>
      <c r="AQ228" s="291">
        <v>318</v>
      </c>
    </row>
    <row r="229" spans="39:43">
      <c r="AM229" s="294">
        <v>5</v>
      </c>
      <c r="AN229" s="92" t="s">
        <v>100</v>
      </c>
      <c r="AO229" s="92" t="s">
        <v>644</v>
      </c>
      <c r="AP229" s="93" t="s">
        <v>649</v>
      </c>
      <c r="AQ229" s="291">
        <v>319</v>
      </c>
    </row>
    <row r="230" spans="39:43">
      <c r="AM230" s="294">
        <v>5</v>
      </c>
      <c r="AN230" s="92" t="s">
        <v>100</v>
      </c>
      <c r="AO230" s="92" t="s">
        <v>644</v>
      </c>
      <c r="AP230" s="93" t="s">
        <v>650</v>
      </c>
      <c r="AQ230" s="291">
        <v>320</v>
      </c>
    </row>
    <row r="231" spans="39:43">
      <c r="AM231" s="294">
        <v>5</v>
      </c>
      <c r="AN231" s="92" t="s">
        <v>100</v>
      </c>
      <c r="AO231" s="92" t="s">
        <v>644</v>
      </c>
      <c r="AP231" s="93" t="s">
        <v>651</v>
      </c>
      <c r="AQ231" s="291">
        <v>321</v>
      </c>
    </row>
    <row r="232" spans="39:43">
      <c r="AM232" s="294">
        <v>5</v>
      </c>
      <c r="AN232" s="92" t="s">
        <v>100</v>
      </c>
      <c r="AO232" s="92" t="s">
        <v>644</v>
      </c>
      <c r="AP232" s="93" t="s">
        <v>652</v>
      </c>
      <c r="AQ232" s="291">
        <v>322</v>
      </c>
    </row>
    <row r="233" spans="39:43">
      <c r="AM233" s="294">
        <v>5</v>
      </c>
      <c r="AN233" s="92" t="s">
        <v>100</v>
      </c>
      <c r="AO233" s="92" t="s">
        <v>644</v>
      </c>
      <c r="AP233" s="93" t="s">
        <v>653</v>
      </c>
      <c r="AQ233" s="291">
        <v>323</v>
      </c>
    </row>
    <row r="234" spans="39:43">
      <c r="AM234" s="294">
        <v>5</v>
      </c>
      <c r="AN234" s="92" t="s">
        <v>100</v>
      </c>
      <c r="AO234" s="92" t="s">
        <v>644</v>
      </c>
      <c r="AP234" s="93" t="s">
        <v>654</v>
      </c>
      <c r="AQ234" s="291">
        <v>324</v>
      </c>
    </row>
    <row r="235" spans="39:43">
      <c r="AM235" s="294">
        <v>5</v>
      </c>
      <c r="AN235" s="92" t="s">
        <v>100</v>
      </c>
      <c r="AO235" s="92" t="s">
        <v>644</v>
      </c>
      <c r="AP235" s="93" t="s">
        <v>655</v>
      </c>
      <c r="AQ235" s="291">
        <v>325</v>
      </c>
    </row>
    <row r="236" spans="39:43">
      <c r="AM236" s="294">
        <v>5</v>
      </c>
      <c r="AN236" s="92" t="s">
        <v>100</v>
      </c>
      <c r="AO236" s="92" t="s">
        <v>644</v>
      </c>
      <c r="AP236" s="93" t="s">
        <v>644</v>
      </c>
      <c r="AQ236" s="291">
        <v>326</v>
      </c>
    </row>
    <row r="237" spans="39:43">
      <c r="AM237" s="294">
        <v>5</v>
      </c>
      <c r="AN237" s="92" t="s">
        <v>100</v>
      </c>
      <c r="AO237" s="92" t="s">
        <v>644</v>
      </c>
      <c r="AP237" s="93" t="s">
        <v>656</v>
      </c>
      <c r="AQ237" s="291">
        <v>327</v>
      </c>
    </row>
    <row r="238" spans="39:43">
      <c r="AM238" s="294">
        <v>5</v>
      </c>
      <c r="AN238" s="92" t="s">
        <v>100</v>
      </c>
      <c r="AO238" s="92" t="s">
        <v>644</v>
      </c>
      <c r="AP238" s="93" t="s">
        <v>657</v>
      </c>
      <c r="AQ238" s="291">
        <v>328</v>
      </c>
    </row>
    <row r="239" spans="39:43">
      <c r="AM239" s="294">
        <v>5</v>
      </c>
      <c r="AN239" s="92" t="s">
        <v>100</v>
      </c>
      <c r="AO239" s="92" t="s">
        <v>644</v>
      </c>
      <c r="AP239" s="93" t="s">
        <v>658</v>
      </c>
      <c r="AQ239" s="291">
        <v>329</v>
      </c>
    </row>
    <row r="240" spans="39:43">
      <c r="AM240" s="294"/>
      <c r="AN240" s="92"/>
      <c r="AO240" s="92"/>
      <c r="AP240" s="93"/>
      <c r="AQ240" s="291">
        <v>330</v>
      </c>
    </row>
    <row r="241" spans="39:43">
      <c r="AM241" s="294"/>
      <c r="AN241" s="92"/>
      <c r="AO241" s="92"/>
      <c r="AP241" s="93"/>
      <c r="AQ241" s="291">
        <v>331</v>
      </c>
    </row>
    <row r="242" spans="39:43">
      <c r="AM242" s="294"/>
      <c r="AN242" s="92"/>
      <c r="AO242" s="92"/>
      <c r="AP242" s="93"/>
      <c r="AQ242" s="291">
        <v>332</v>
      </c>
    </row>
    <row r="243" spans="39:43">
      <c r="AM243" s="294">
        <v>6</v>
      </c>
      <c r="AN243" s="92" t="s">
        <v>100</v>
      </c>
      <c r="AO243" s="92" t="s">
        <v>659</v>
      </c>
      <c r="AP243" s="93" t="s">
        <v>660</v>
      </c>
      <c r="AQ243" s="291">
        <v>333</v>
      </c>
    </row>
    <row r="244" spans="39:43">
      <c r="AM244" s="294">
        <v>6</v>
      </c>
      <c r="AN244" s="92" t="s">
        <v>100</v>
      </c>
      <c r="AO244" s="92" t="s">
        <v>659</v>
      </c>
      <c r="AP244" s="93" t="s">
        <v>661</v>
      </c>
      <c r="AQ244" s="291">
        <v>334</v>
      </c>
    </row>
    <row r="245" spans="39:43">
      <c r="AM245" s="294">
        <v>6</v>
      </c>
      <c r="AN245" s="92" t="s">
        <v>100</v>
      </c>
      <c r="AO245" s="92" t="s">
        <v>659</v>
      </c>
      <c r="AP245" s="93" t="s">
        <v>662</v>
      </c>
      <c r="AQ245" s="291">
        <v>335</v>
      </c>
    </row>
    <row r="246" spans="39:43">
      <c r="AM246" s="294">
        <v>6</v>
      </c>
      <c r="AN246" s="92" t="s">
        <v>100</v>
      </c>
      <c r="AO246" s="92" t="s">
        <v>659</v>
      </c>
      <c r="AP246" s="93" t="s">
        <v>663</v>
      </c>
      <c r="AQ246" s="291">
        <v>336</v>
      </c>
    </row>
    <row r="247" spans="39:43">
      <c r="AM247" s="294">
        <v>6</v>
      </c>
      <c r="AN247" s="92" t="s">
        <v>100</v>
      </c>
      <c r="AO247" s="92" t="s">
        <v>659</v>
      </c>
      <c r="AP247" s="93" t="s">
        <v>664</v>
      </c>
      <c r="AQ247" s="291">
        <v>337</v>
      </c>
    </row>
    <row r="248" spans="39:43">
      <c r="AM248" s="294">
        <v>6</v>
      </c>
      <c r="AN248" s="92" t="s">
        <v>100</v>
      </c>
      <c r="AO248" s="92" t="s">
        <v>659</v>
      </c>
      <c r="AP248" s="93" t="s">
        <v>665</v>
      </c>
      <c r="AQ248" s="291">
        <v>338</v>
      </c>
    </row>
    <row r="249" spans="39:43">
      <c r="AM249" s="294">
        <v>6</v>
      </c>
      <c r="AN249" s="92" t="s">
        <v>100</v>
      </c>
      <c r="AO249" s="92" t="s">
        <v>659</v>
      </c>
      <c r="AP249" s="93" t="s">
        <v>666</v>
      </c>
      <c r="AQ249" s="291">
        <v>339</v>
      </c>
    </row>
    <row r="250" spans="39:43">
      <c r="AM250" s="294">
        <v>6</v>
      </c>
      <c r="AN250" s="92" t="s">
        <v>100</v>
      </c>
      <c r="AO250" s="92" t="s">
        <v>659</v>
      </c>
      <c r="AP250" s="93" t="s">
        <v>667</v>
      </c>
      <c r="AQ250" s="291">
        <v>340</v>
      </c>
    </row>
    <row r="251" spans="39:43">
      <c r="AM251" s="294">
        <v>6</v>
      </c>
      <c r="AN251" s="92" t="s">
        <v>100</v>
      </c>
      <c r="AO251" s="92" t="s">
        <v>659</v>
      </c>
      <c r="AP251" s="93" t="s">
        <v>668</v>
      </c>
      <c r="AQ251" s="291">
        <v>341</v>
      </c>
    </row>
    <row r="252" spans="39:43">
      <c r="AM252" s="294">
        <v>6</v>
      </c>
      <c r="AN252" s="92" t="s">
        <v>100</v>
      </c>
      <c r="AO252" s="92" t="s">
        <v>659</v>
      </c>
      <c r="AP252" s="93" t="s">
        <v>669</v>
      </c>
      <c r="AQ252" s="291">
        <v>342</v>
      </c>
    </row>
    <row r="253" spans="39:43">
      <c r="AM253" s="294">
        <v>6</v>
      </c>
      <c r="AN253" s="92" t="s">
        <v>100</v>
      </c>
      <c r="AO253" s="92" t="s">
        <v>659</v>
      </c>
      <c r="AP253" s="93" t="s">
        <v>670</v>
      </c>
      <c r="AQ253" s="291">
        <v>343</v>
      </c>
    </row>
    <row r="254" spans="39:43">
      <c r="AM254" s="294">
        <v>6</v>
      </c>
      <c r="AN254" s="92" t="s">
        <v>100</v>
      </c>
      <c r="AO254" s="92" t="s">
        <v>659</v>
      </c>
      <c r="AP254" s="93" t="s">
        <v>671</v>
      </c>
      <c r="AQ254" s="291">
        <v>344</v>
      </c>
    </row>
    <row r="255" spans="39:43">
      <c r="AM255" s="294">
        <v>6</v>
      </c>
      <c r="AN255" s="92" t="s">
        <v>100</v>
      </c>
      <c r="AO255" s="92" t="s">
        <v>659</v>
      </c>
      <c r="AP255" s="93" t="s">
        <v>672</v>
      </c>
      <c r="AQ255" s="291">
        <v>345</v>
      </c>
    </row>
    <row r="256" spans="39:43">
      <c r="AM256" s="294">
        <v>6</v>
      </c>
      <c r="AN256" s="92" t="s">
        <v>100</v>
      </c>
      <c r="AO256" s="92" t="s">
        <v>659</v>
      </c>
      <c r="AP256" s="93" t="s">
        <v>673</v>
      </c>
      <c r="AQ256" s="291">
        <v>346</v>
      </c>
    </row>
    <row r="257" spans="39:43">
      <c r="AM257" s="294">
        <v>6</v>
      </c>
      <c r="AN257" s="92" t="s">
        <v>100</v>
      </c>
      <c r="AO257" s="92" t="s">
        <v>659</v>
      </c>
      <c r="AP257" s="93" t="s">
        <v>674</v>
      </c>
      <c r="AQ257" s="291">
        <v>347</v>
      </c>
    </row>
    <row r="258" spans="39:43">
      <c r="AM258" s="294">
        <v>6</v>
      </c>
      <c r="AN258" s="92" t="s">
        <v>100</v>
      </c>
      <c r="AO258" s="92" t="s">
        <v>659</v>
      </c>
      <c r="AP258" s="93" t="s">
        <v>675</v>
      </c>
      <c r="AQ258" s="291">
        <v>348</v>
      </c>
    </row>
    <row r="259" spans="39:43">
      <c r="AM259" s="294">
        <v>6</v>
      </c>
      <c r="AN259" s="92" t="s">
        <v>100</v>
      </c>
      <c r="AO259" s="92" t="s">
        <v>659</v>
      </c>
      <c r="AP259" s="93" t="s">
        <v>676</v>
      </c>
      <c r="AQ259" s="291">
        <v>349</v>
      </c>
    </row>
    <row r="260" spans="39:43">
      <c r="AM260" s="294">
        <v>6</v>
      </c>
      <c r="AN260" s="92" t="s">
        <v>100</v>
      </c>
      <c r="AO260" s="92" t="s">
        <v>659</v>
      </c>
      <c r="AP260" s="93" t="s">
        <v>677</v>
      </c>
      <c r="AQ260" s="291">
        <v>350</v>
      </c>
    </row>
    <row r="261" spans="39:43">
      <c r="AM261" s="294">
        <v>6</v>
      </c>
      <c r="AN261" s="92" t="s">
        <v>100</v>
      </c>
      <c r="AO261" s="92" t="s">
        <v>659</v>
      </c>
      <c r="AP261" s="93" t="s">
        <v>678</v>
      </c>
      <c r="AQ261" s="291">
        <v>351</v>
      </c>
    </row>
    <row r="262" spans="39:43">
      <c r="AM262" s="294">
        <v>6</v>
      </c>
      <c r="AN262" s="92" t="s">
        <v>100</v>
      </c>
      <c r="AO262" s="92" t="s">
        <v>659</v>
      </c>
      <c r="AP262" s="93" t="s">
        <v>679</v>
      </c>
      <c r="AQ262" s="291">
        <v>352</v>
      </c>
    </row>
    <row r="263" spans="39:43">
      <c r="AM263" s="294">
        <v>6</v>
      </c>
      <c r="AN263" s="92" t="s">
        <v>100</v>
      </c>
      <c r="AO263" s="92" t="s">
        <v>659</v>
      </c>
      <c r="AP263" s="93" t="s">
        <v>680</v>
      </c>
      <c r="AQ263" s="291">
        <v>353</v>
      </c>
    </row>
    <row r="264" spans="39:43">
      <c r="AM264" s="294">
        <v>6</v>
      </c>
      <c r="AN264" s="92" t="s">
        <v>100</v>
      </c>
      <c r="AO264" s="92" t="s">
        <v>659</v>
      </c>
      <c r="AP264" s="93" t="s">
        <v>681</v>
      </c>
      <c r="AQ264" s="291">
        <v>354</v>
      </c>
    </row>
    <row r="265" spans="39:43">
      <c r="AM265" s="294">
        <v>6</v>
      </c>
      <c r="AN265" s="92" t="s">
        <v>100</v>
      </c>
      <c r="AO265" s="92" t="s">
        <v>659</v>
      </c>
      <c r="AP265" s="93" t="s">
        <v>682</v>
      </c>
      <c r="AQ265" s="291">
        <v>355</v>
      </c>
    </row>
    <row r="266" spans="39:43">
      <c r="AM266" s="294">
        <v>6</v>
      </c>
      <c r="AN266" s="92" t="s">
        <v>100</v>
      </c>
      <c r="AO266" s="92" t="s">
        <v>659</v>
      </c>
      <c r="AP266" s="93" t="s">
        <v>683</v>
      </c>
      <c r="AQ266" s="291">
        <v>356</v>
      </c>
    </row>
    <row r="267" spans="39:43">
      <c r="AM267" s="294">
        <v>6</v>
      </c>
      <c r="AN267" s="92" t="s">
        <v>100</v>
      </c>
      <c r="AO267" s="92" t="s">
        <v>659</v>
      </c>
      <c r="AP267" s="93" t="s">
        <v>684</v>
      </c>
      <c r="AQ267" s="291">
        <v>357</v>
      </c>
    </row>
    <row r="268" spans="39:43">
      <c r="AM268" s="294">
        <v>6</v>
      </c>
      <c r="AN268" s="92" t="s">
        <v>100</v>
      </c>
      <c r="AO268" s="92" t="s">
        <v>659</v>
      </c>
      <c r="AP268" s="93" t="s">
        <v>685</v>
      </c>
      <c r="AQ268" s="291">
        <v>358</v>
      </c>
    </row>
    <row r="269" spans="39:43">
      <c r="AM269" s="294">
        <v>6</v>
      </c>
      <c r="AN269" s="92" t="s">
        <v>100</v>
      </c>
      <c r="AO269" s="92" t="s">
        <v>659</v>
      </c>
      <c r="AP269" s="93" t="s">
        <v>686</v>
      </c>
      <c r="AQ269" s="291">
        <v>359</v>
      </c>
    </row>
    <row r="270" spans="39:43">
      <c r="AM270" s="294">
        <v>6</v>
      </c>
      <c r="AN270" s="92" t="s">
        <v>100</v>
      </c>
      <c r="AO270" s="92" t="s">
        <v>659</v>
      </c>
      <c r="AP270" s="93" t="s">
        <v>1084</v>
      </c>
      <c r="AQ270" s="291">
        <v>360</v>
      </c>
    </row>
    <row r="271" spans="39:43">
      <c r="AM271" s="294"/>
      <c r="AN271" s="92"/>
      <c r="AO271" s="92"/>
      <c r="AP271" s="93"/>
      <c r="AQ271" s="291">
        <v>361</v>
      </c>
    </row>
    <row r="272" spans="39:43">
      <c r="AM272" s="294"/>
      <c r="AN272" s="92"/>
      <c r="AO272" s="92"/>
      <c r="AP272" s="93"/>
      <c r="AQ272" s="291">
        <v>362</v>
      </c>
    </row>
    <row r="273" spans="39:43">
      <c r="AM273" s="294"/>
      <c r="AN273" s="92"/>
      <c r="AO273" s="92"/>
      <c r="AP273" s="93"/>
      <c r="AQ273" s="291">
        <v>363</v>
      </c>
    </row>
    <row r="274" spans="39:43">
      <c r="AM274" s="294">
        <v>7</v>
      </c>
      <c r="AN274" s="92" t="s">
        <v>100</v>
      </c>
      <c r="AO274" s="92" t="s">
        <v>579</v>
      </c>
      <c r="AP274" s="93" t="s">
        <v>578</v>
      </c>
      <c r="AQ274" s="291">
        <v>364</v>
      </c>
    </row>
    <row r="275" spans="39:43">
      <c r="AM275" s="294">
        <v>7</v>
      </c>
      <c r="AN275" s="92" t="s">
        <v>100</v>
      </c>
      <c r="AO275" s="92" t="s">
        <v>579</v>
      </c>
      <c r="AP275" s="93" t="s">
        <v>579</v>
      </c>
      <c r="AQ275" s="291">
        <v>365</v>
      </c>
    </row>
    <row r="276" spans="39:43">
      <c r="AM276" s="294">
        <v>7</v>
      </c>
      <c r="AN276" s="92" t="s">
        <v>100</v>
      </c>
      <c r="AO276" s="92" t="s">
        <v>579</v>
      </c>
      <c r="AP276" s="93" t="s">
        <v>580</v>
      </c>
      <c r="AQ276" s="291">
        <v>366</v>
      </c>
    </row>
    <row r="277" spans="39:43">
      <c r="AM277" s="294">
        <v>7</v>
      </c>
      <c r="AN277" s="92" t="s">
        <v>100</v>
      </c>
      <c r="AO277" s="92" t="s">
        <v>579</v>
      </c>
      <c r="AP277" s="93" t="s">
        <v>581</v>
      </c>
      <c r="AQ277" s="291">
        <v>367</v>
      </c>
    </row>
    <row r="278" spans="39:43">
      <c r="AM278" s="294">
        <v>7</v>
      </c>
      <c r="AN278" s="92" t="s">
        <v>100</v>
      </c>
      <c r="AO278" s="92" t="s">
        <v>579</v>
      </c>
      <c r="AP278" s="93" t="s">
        <v>582</v>
      </c>
      <c r="AQ278" s="291">
        <v>368</v>
      </c>
    </row>
    <row r="279" spans="39:43">
      <c r="AM279" s="294">
        <v>7</v>
      </c>
      <c r="AN279" s="92" t="s">
        <v>100</v>
      </c>
      <c r="AO279" s="92" t="s">
        <v>579</v>
      </c>
      <c r="AP279" s="93" t="s">
        <v>583</v>
      </c>
      <c r="AQ279" s="291">
        <v>369</v>
      </c>
    </row>
    <row r="280" spans="39:43">
      <c r="AM280" s="294">
        <v>7</v>
      </c>
      <c r="AN280" s="92" t="s">
        <v>100</v>
      </c>
      <c r="AO280" s="92" t="s">
        <v>579</v>
      </c>
      <c r="AP280" s="93" t="s">
        <v>584</v>
      </c>
      <c r="AQ280" s="291">
        <v>370</v>
      </c>
    </row>
    <row r="281" spans="39:43">
      <c r="AM281" s="294">
        <v>7</v>
      </c>
      <c r="AN281" s="92" t="s">
        <v>100</v>
      </c>
      <c r="AO281" s="92" t="s">
        <v>579</v>
      </c>
      <c r="AP281" s="93" t="s">
        <v>585</v>
      </c>
      <c r="AQ281" s="291">
        <v>371</v>
      </c>
    </row>
    <row r="282" spans="39:43">
      <c r="AM282" s="294">
        <v>7</v>
      </c>
      <c r="AN282" s="92" t="s">
        <v>100</v>
      </c>
      <c r="AO282" s="92" t="s">
        <v>579</v>
      </c>
      <c r="AP282" s="93" t="s">
        <v>586</v>
      </c>
      <c r="AQ282" s="291">
        <v>372</v>
      </c>
    </row>
    <row r="283" spans="39:43">
      <c r="AM283" s="294">
        <v>7</v>
      </c>
      <c r="AN283" s="92" t="s">
        <v>100</v>
      </c>
      <c r="AO283" s="92" t="s">
        <v>579</v>
      </c>
      <c r="AP283" s="93" t="s">
        <v>587</v>
      </c>
      <c r="AQ283" s="291">
        <v>373</v>
      </c>
    </row>
    <row r="284" spans="39:43">
      <c r="AM284" s="294">
        <v>7</v>
      </c>
      <c r="AN284" s="92" t="s">
        <v>100</v>
      </c>
      <c r="AO284" s="92" t="s">
        <v>579</v>
      </c>
      <c r="AP284" s="93" t="s">
        <v>909</v>
      </c>
      <c r="AQ284" s="291">
        <v>374</v>
      </c>
    </row>
    <row r="285" spans="39:43">
      <c r="AM285" s="294">
        <v>7</v>
      </c>
      <c r="AN285" s="92" t="s">
        <v>100</v>
      </c>
      <c r="AO285" s="92" t="s">
        <v>579</v>
      </c>
      <c r="AP285" s="93" t="s">
        <v>588</v>
      </c>
      <c r="AQ285" s="291">
        <v>375</v>
      </c>
    </row>
    <row r="286" spans="39:43">
      <c r="AM286" s="294">
        <v>7</v>
      </c>
      <c r="AN286" s="92" t="s">
        <v>100</v>
      </c>
      <c r="AO286" s="92" t="s">
        <v>579</v>
      </c>
      <c r="AP286" s="93" t="s">
        <v>589</v>
      </c>
      <c r="AQ286" s="291">
        <v>376</v>
      </c>
    </row>
    <row r="287" spans="39:43">
      <c r="AM287" s="294">
        <v>7</v>
      </c>
      <c r="AN287" s="92" t="s">
        <v>100</v>
      </c>
      <c r="AO287" s="92" t="s">
        <v>579</v>
      </c>
      <c r="AP287" s="93" t="s">
        <v>590</v>
      </c>
      <c r="AQ287" s="291">
        <v>377</v>
      </c>
    </row>
    <row r="288" spans="39:43">
      <c r="AM288" s="294">
        <v>7</v>
      </c>
      <c r="AN288" s="92" t="s">
        <v>100</v>
      </c>
      <c r="AO288" s="92" t="s">
        <v>579</v>
      </c>
      <c r="AP288" s="93" t="s">
        <v>591</v>
      </c>
      <c r="AQ288" s="291">
        <v>378</v>
      </c>
    </row>
    <row r="289" spans="39:43">
      <c r="AM289" s="294">
        <v>7</v>
      </c>
      <c r="AN289" s="92" t="s">
        <v>100</v>
      </c>
      <c r="AO289" s="92" t="s">
        <v>579</v>
      </c>
      <c r="AP289" s="93" t="s">
        <v>592</v>
      </c>
      <c r="AQ289" s="291">
        <v>379</v>
      </c>
    </row>
    <row r="290" spans="39:43">
      <c r="AM290" s="294">
        <v>7</v>
      </c>
      <c r="AN290" s="92" t="s">
        <v>100</v>
      </c>
      <c r="AO290" s="92" t="s">
        <v>579</v>
      </c>
      <c r="AP290" s="93" t="s">
        <v>593</v>
      </c>
      <c r="AQ290" s="291">
        <v>380</v>
      </c>
    </row>
    <row r="291" spans="39:43">
      <c r="AM291" s="294">
        <v>7</v>
      </c>
      <c r="AN291" s="92" t="s">
        <v>100</v>
      </c>
      <c r="AO291" s="92" t="s">
        <v>579</v>
      </c>
      <c r="AP291" s="93" t="s">
        <v>594</v>
      </c>
      <c r="AQ291" s="291">
        <v>381</v>
      </c>
    </row>
    <row r="292" spans="39:43">
      <c r="AM292" s="294">
        <v>7</v>
      </c>
      <c r="AN292" s="92" t="s">
        <v>100</v>
      </c>
      <c r="AO292" s="92" t="s">
        <v>579</v>
      </c>
      <c r="AP292" s="93" t="s">
        <v>595</v>
      </c>
      <c r="AQ292" s="291">
        <v>382</v>
      </c>
    </row>
    <row r="293" spans="39:43">
      <c r="AM293" s="294">
        <v>7</v>
      </c>
      <c r="AN293" s="92" t="s">
        <v>100</v>
      </c>
      <c r="AO293" s="92" t="s">
        <v>579</v>
      </c>
      <c r="AP293" s="93" t="s">
        <v>596</v>
      </c>
      <c r="AQ293" s="291">
        <v>383</v>
      </c>
    </row>
    <row r="294" spans="39:43">
      <c r="AM294" s="294">
        <v>7</v>
      </c>
      <c r="AN294" s="92" t="s">
        <v>100</v>
      </c>
      <c r="AO294" s="92" t="s">
        <v>579</v>
      </c>
      <c r="AP294" s="93" t="s">
        <v>597</v>
      </c>
      <c r="AQ294" s="291">
        <v>384</v>
      </c>
    </row>
    <row r="295" spans="39:43">
      <c r="AM295" s="294">
        <v>7</v>
      </c>
      <c r="AN295" s="92" t="s">
        <v>100</v>
      </c>
      <c r="AO295" s="92" t="s">
        <v>579</v>
      </c>
      <c r="AP295" s="93" t="s">
        <v>598</v>
      </c>
      <c r="AQ295" s="291">
        <v>385</v>
      </c>
    </row>
    <row r="296" spans="39:43">
      <c r="AM296" s="294">
        <v>7</v>
      </c>
      <c r="AN296" s="92" t="s">
        <v>100</v>
      </c>
      <c r="AO296" s="92" t="s">
        <v>579</v>
      </c>
      <c r="AP296" s="93" t="s">
        <v>599</v>
      </c>
      <c r="AQ296" s="291">
        <v>386</v>
      </c>
    </row>
    <row r="297" spans="39:43">
      <c r="AM297" s="294">
        <v>7</v>
      </c>
      <c r="AN297" s="92" t="s">
        <v>100</v>
      </c>
      <c r="AO297" s="92" t="s">
        <v>579</v>
      </c>
      <c r="AP297" s="93" t="s">
        <v>600</v>
      </c>
      <c r="AQ297" s="291">
        <v>387</v>
      </c>
    </row>
    <row r="298" spans="39:43">
      <c r="AM298" s="294">
        <v>7</v>
      </c>
      <c r="AN298" s="92" t="s">
        <v>100</v>
      </c>
      <c r="AO298" s="92" t="s">
        <v>579</v>
      </c>
      <c r="AP298" s="93" t="s">
        <v>601</v>
      </c>
      <c r="AQ298" s="291">
        <v>388</v>
      </c>
    </row>
    <row r="299" spans="39:43">
      <c r="AM299" s="294">
        <v>7</v>
      </c>
      <c r="AN299" s="92" t="s">
        <v>100</v>
      </c>
      <c r="AO299" s="92" t="s">
        <v>579</v>
      </c>
      <c r="AP299" s="93" t="s">
        <v>602</v>
      </c>
      <c r="AQ299" s="291">
        <v>389</v>
      </c>
    </row>
    <row r="300" spans="39:43">
      <c r="AM300" s="294">
        <v>7</v>
      </c>
      <c r="AN300" s="92" t="s">
        <v>100</v>
      </c>
      <c r="AO300" s="92" t="s">
        <v>579</v>
      </c>
      <c r="AP300" s="93" t="s">
        <v>603</v>
      </c>
      <c r="AQ300" s="291">
        <v>390</v>
      </c>
    </row>
    <row r="301" spans="39:43">
      <c r="AM301" s="294">
        <v>7</v>
      </c>
      <c r="AN301" s="92" t="s">
        <v>100</v>
      </c>
      <c r="AO301" s="92" t="s">
        <v>579</v>
      </c>
      <c r="AP301" s="93" t="s">
        <v>1085</v>
      </c>
      <c r="AQ301" s="291">
        <v>391</v>
      </c>
    </row>
    <row r="302" spans="39:43">
      <c r="AM302" s="294">
        <v>7</v>
      </c>
      <c r="AN302" s="92" t="s">
        <v>100</v>
      </c>
      <c r="AO302" s="92" t="s">
        <v>579</v>
      </c>
      <c r="AP302" s="93" t="s">
        <v>1086</v>
      </c>
      <c r="AQ302" s="291">
        <v>392</v>
      </c>
    </row>
    <row r="303" spans="39:43">
      <c r="AM303" s="294">
        <v>7</v>
      </c>
      <c r="AN303" s="92" t="s">
        <v>100</v>
      </c>
      <c r="AO303" s="92" t="s">
        <v>579</v>
      </c>
      <c r="AP303" s="93" t="s">
        <v>976</v>
      </c>
      <c r="AQ303" s="291">
        <v>393</v>
      </c>
    </row>
    <row r="304" spans="39:43">
      <c r="AM304" s="294"/>
      <c r="AN304" s="92"/>
      <c r="AO304" s="92"/>
      <c r="AP304" s="93"/>
      <c r="AQ304" s="291">
        <v>394</v>
      </c>
    </row>
    <row r="305" spans="39:43">
      <c r="AM305" s="294"/>
      <c r="AN305" s="92"/>
      <c r="AO305" s="92"/>
      <c r="AP305" s="93"/>
      <c r="AQ305" s="291">
        <v>395</v>
      </c>
    </row>
    <row r="306" spans="39:43">
      <c r="AM306" s="294"/>
      <c r="AN306" s="92"/>
      <c r="AO306" s="92"/>
      <c r="AP306" s="93"/>
      <c r="AQ306" s="291">
        <v>396</v>
      </c>
    </row>
    <row r="307" spans="39:43">
      <c r="AM307" s="294">
        <v>8</v>
      </c>
      <c r="AN307" s="92" t="s">
        <v>100</v>
      </c>
      <c r="AO307" s="92" t="s">
        <v>904</v>
      </c>
      <c r="AP307" s="93" t="s">
        <v>604</v>
      </c>
      <c r="AQ307" s="291">
        <v>397</v>
      </c>
    </row>
    <row r="308" spans="39:43">
      <c r="AM308" s="294">
        <v>8</v>
      </c>
      <c r="AN308" s="92" t="s">
        <v>100</v>
      </c>
      <c r="AO308" s="92" t="s">
        <v>904</v>
      </c>
      <c r="AP308" s="93" t="s">
        <v>605</v>
      </c>
      <c r="AQ308" s="291">
        <v>398</v>
      </c>
    </row>
    <row r="309" spans="39:43">
      <c r="AM309" s="294">
        <v>8</v>
      </c>
      <c r="AN309" s="92" t="s">
        <v>100</v>
      </c>
      <c r="AO309" s="92" t="s">
        <v>904</v>
      </c>
      <c r="AP309" s="93" t="s">
        <v>606</v>
      </c>
      <c r="AQ309" s="291">
        <v>399</v>
      </c>
    </row>
    <row r="310" spans="39:43">
      <c r="AM310" s="294">
        <v>8</v>
      </c>
      <c r="AN310" s="92" t="s">
        <v>100</v>
      </c>
      <c r="AO310" s="92" t="s">
        <v>904</v>
      </c>
      <c r="AP310" s="93" t="s">
        <v>607</v>
      </c>
      <c r="AQ310" s="291">
        <v>400</v>
      </c>
    </row>
    <row r="311" spans="39:43">
      <c r="AM311" s="294">
        <v>8</v>
      </c>
      <c r="AN311" s="92" t="s">
        <v>100</v>
      </c>
      <c r="AO311" s="92" t="s">
        <v>904</v>
      </c>
      <c r="AP311" s="93" t="s">
        <v>608</v>
      </c>
      <c r="AQ311" s="291">
        <v>401</v>
      </c>
    </row>
    <row r="312" spans="39:43">
      <c r="AM312" s="294">
        <v>8</v>
      </c>
      <c r="AN312" s="92" t="s">
        <v>100</v>
      </c>
      <c r="AO312" s="92" t="s">
        <v>904</v>
      </c>
      <c r="AP312" s="93" t="s">
        <v>609</v>
      </c>
      <c r="AQ312" s="291">
        <v>402</v>
      </c>
    </row>
    <row r="313" spans="39:43">
      <c r="AM313" s="294">
        <v>8</v>
      </c>
      <c r="AN313" s="92" t="s">
        <v>100</v>
      </c>
      <c r="AO313" s="92" t="s">
        <v>904</v>
      </c>
      <c r="AP313" s="93" t="s">
        <v>610</v>
      </c>
      <c r="AQ313" s="291">
        <v>403</v>
      </c>
    </row>
    <row r="314" spans="39:43">
      <c r="AM314" s="294">
        <v>8</v>
      </c>
      <c r="AN314" s="92" t="s">
        <v>100</v>
      </c>
      <c r="AO314" s="92" t="s">
        <v>904</v>
      </c>
      <c r="AP314" s="93" t="s">
        <v>611</v>
      </c>
      <c r="AQ314" s="291">
        <v>404</v>
      </c>
    </row>
    <row r="315" spans="39:43">
      <c r="AM315" s="294">
        <v>8</v>
      </c>
      <c r="AN315" s="92" t="s">
        <v>100</v>
      </c>
      <c r="AO315" s="92" t="s">
        <v>904</v>
      </c>
      <c r="AP315" s="93" t="s">
        <v>612</v>
      </c>
      <c r="AQ315" s="291">
        <v>405</v>
      </c>
    </row>
    <row r="316" spans="39:43">
      <c r="AM316" s="294">
        <v>8</v>
      </c>
      <c r="AN316" s="92" t="s">
        <v>100</v>
      </c>
      <c r="AO316" s="92" t="s">
        <v>904</v>
      </c>
      <c r="AP316" s="93" t="s">
        <v>613</v>
      </c>
      <c r="AQ316" s="291">
        <v>406</v>
      </c>
    </row>
    <row r="317" spans="39:43">
      <c r="AM317" s="294">
        <v>8</v>
      </c>
      <c r="AN317" s="92" t="s">
        <v>100</v>
      </c>
      <c r="AO317" s="92" t="s">
        <v>904</v>
      </c>
      <c r="AP317" s="93" t="s">
        <v>633</v>
      </c>
      <c r="AQ317" s="291">
        <v>407</v>
      </c>
    </row>
    <row r="318" spans="39:43">
      <c r="AM318" s="294">
        <v>8</v>
      </c>
      <c r="AN318" s="92" t="s">
        <v>100</v>
      </c>
      <c r="AO318" s="92" t="s">
        <v>904</v>
      </c>
      <c r="AP318" s="93" t="s">
        <v>634</v>
      </c>
      <c r="AQ318" s="291">
        <v>408</v>
      </c>
    </row>
    <row r="319" spans="39:43">
      <c r="AM319" s="294">
        <v>8</v>
      </c>
      <c r="AN319" s="92" t="s">
        <v>100</v>
      </c>
      <c r="AO319" s="92" t="s">
        <v>904</v>
      </c>
      <c r="AP319" s="93" t="s">
        <v>635</v>
      </c>
      <c r="AQ319" s="291">
        <v>409</v>
      </c>
    </row>
    <row r="320" spans="39:43">
      <c r="AM320" s="294">
        <v>8</v>
      </c>
      <c r="AN320" s="92" t="s">
        <v>100</v>
      </c>
      <c r="AO320" s="92" t="s">
        <v>904</v>
      </c>
      <c r="AP320" s="93" t="s">
        <v>636</v>
      </c>
      <c r="AQ320" s="291">
        <v>410</v>
      </c>
    </row>
    <row r="321" spans="39:43">
      <c r="AM321" s="294">
        <v>8</v>
      </c>
      <c r="AN321" s="92" t="s">
        <v>100</v>
      </c>
      <c r="AO321" s="92" t="s">
        <v>904</v>
      </c>
      <c r="AP321" s="93" t="s">
        <v>637</v>
      </c>
      <c r="AQ321" s="291">
        <v>411</v>
      </c>
    </row>
    <row r="322" spans="39:43">
      <c r="AM322" s="294">
        <v>8</v>
      </c>
      <c r="AN322" s="92" t="s">
        <v>100</v>
      </c>
      <c r="AO322" s="92" t="s">
        <v>904</v>
      </c>
      <c r="AP322" s="93" t="s">
        <v>638</v>
      </c>
      <c r="AQ322" s="291">
        <v>412</v>
      </c>
    </row>
    <row r="323" spans="39:43">
      <c r="AM323" s="294">
        <v>8</v>
      </c>
      <c r="AN323" s="92" t="s">
        <v>100</v>
      </c>
      <c r="AO323" s="92" t="s">
        <v>904</v>
      </c>
      <c r="AP323" s="93" t="s">
        <v>639</v>
      </c>
      <c r="AQ323" s="291">
        <v>413</v>
      </c>
    </row>
    <row r="324" spans="39:43">
      <c r="AM324" s="294">
        <v>8</v>
      </c>
      <c r="AN324" s="92" t="s">
        <v>100</v>
      </c>
      <c r="AO324" s="92" t="s">
        <v>904</v>
      </c>
      <c r="AP324" s="93" t="s">
        <v>640</v>
      </c>
      <c r="AQ324" s="291">
        <v>414</v>
      </c>
    </row>
    <row r="325" spans="39:43">
      <c r="AM325" s="294">
        <v>8</v>
      </c>
      <c r="AN325" s="92" t="s">
        <v>100</v>
      </c>
      <c r="AO325" s="92" t="s">
        <v>904</v>
      </c>
      <c r="AP325" s="93" t="s">
        <v>641</v>
      </c>
      <c r="AQ325" s="291">
        <v>415</v>
      </c>
    </row>
    <row r="326" spans="39:43">
      <c r="AM326" s="294">
        <v>8</v>
      </c>
      <c r="AN326" s="92" t="s">
        <v>100</v>
      </c>
      <c r="AO326" s="92" t="s">
        <v>904</v>
      </c>
      <c r="AP326" s="93" t="s">
        <v>642</v>
      </c>
      <c r="AQ326" s="291">
        <v>416</v>
      </c>
    </row>
    <row r="327" spans="39:43">
      <c r="AM327" s="294">
        <v>8</v>
      </c>
      <c r="AN327" s="92" t="s">
        <v>100</v>
      </c>
      <c r="AO327" s="92" t="s">
        <v>904</v>
      </c>
      <c r="AP327" s="93" t="s">
        <v>643</v>
      </c>
      <c r="AQ327" s="291">
        <v>417</v>
      </c>
    </row>
    <row r="328" spans="39:43">
      <c r="AM328" s="294">
        <v>8</v>
      </c>
      <c r="AN328" s="92" t="s">
        <v>100</v>
      </c>
      <c r="AO328" s="92" t="s">
        <v>904</v>
      </c>
      <c r="AP328" s="93" t="s">
        <v>976</v>
      </c>
      <c r="AQ328" s="291">
        <v>418</v>
      </c>
    </row>
    <row r="329" spans="39:43">
      <c r="AM329" s="294">
        <v>8</v>
      </c>
      <c r="AN329" s="92" t="s">
        <v>100</v>
      </c>
      <c r="AO329" s="92" t="s">
        <v>904</v>
      </c>
      <c r="AP329" s="93" t="s">
        <v>1087</v>
      </c>
      <c r="AQ329" s="291">
        <v>419</v>
      </c>
    </row>
    <row r="330" spans="39:43">
      <c r="AM330" s="294"/>
      <c r="AN330" s="92"/>
      <c r="AO330" s="92"/>
      <c r="AP330" s="93"/>
      <c r="AQ330" s="291">
        <v>420</v>
      </c>
    </row>
    <row r="331" spans="39:43">
      <c r="AM331" s="294"/>
      <c r="AN331" s="92"/>
      <c r="AO331" s="92"/>
      <c r="AP331" s="93"/>
      <c r="AQ331" s="291">
        <v>421</v>
      </c>
    </row>
    <row r="332" spans="39:43">
      <c r="AM332" s="294"/>
      <c r="AN332" s="92"/>
      <c r="AO332" s="92"/>
      <c r="AP332" s="93"/>
      <c r="AQ332" s="291">
        <v>422</v>
      </c>
    </row>
    <row r="333" spans="39:43">
      <c r="AM333" s="294">
        <v>9</v>
      </c>
      <c r="AN333" s="92" t="s">
        <v>100</v>
      </c>
      <c r="AO333" s="92" t="s">
        <v>905</v>
      </c>
      <c r="AP333" s="93" t="s">
        <v>615</v>
      </c>
      <c r="AQ333" s="291">
        <v>423</v>
      </c>
    </row>
    <row r="334" spans="39:43">
      <c r="AM334" s="294">
        <v>9</v>
      </c>
      <c r="AN334" s="92" t="s">
        <v>100</v>
      </c>
      <c r="AO334" s="92" t="s">
        <v>905</v>
      </c>
      <c r="AP334" s="93" t="s">
        <v>616</v>
      </c>
      <c r="AQ334" s="291">
        <v>424</v>
      </c>
    </row>
    <row r="335" spans="39:43">
      <c r="AM335" s="294">
        <v>9</v>
      </c>
      <c r="AN335" s="92" t="s">
        <v>100</v>
      </c>
      <c r="AO335" s="92" t="s">
        <v>905</v>
      </c>
      <c r="AP335" s="93" t="s">
        <v>614</v>
      </c>
      <c r="AQ335" s="291">
        <v>425</v>
      </c>
    </row>
    <row r="336" spans="39:43">
      <c r="AM336" s="294">
        <v>9</v>
      </c>
      <c r="AN336" s="92" t="s">
        <v>100</v>
      </c>
      <c r="AO336" s="92" t="s">
        <v>905</v>
      </c>
      <c r="AP336" s="93" t="s">
        <v>617</v>
      </c>
      <c r="AQ336" s="291">
        <v>426</v>
      </c>
    </row>
    <row r="337" spans="39:43">
      <c r="AM337" s="294">
        <v>9</v>
      </c>
      <c r="AN337" s="92" t="s">
        <v>100</v>
      </c>
      <c r="AO337" s="92" t="s">
        <v>905</v>
      </c>
      <c r="AP337" s="93" t="s">
        <v>618</v>
      </c>
      <c r="AQ337" s="291">
        <v>427</v>
      </c>
    </row>
    <row r="338" spans="39:43">
      <c r="AM338" s="294">
        <v>9</v>
      </c>
      <c r="AN338" s="92" t="s">
        <v>100</v>
      </c>
      <c r="AO338" s="92" t="s">
        <v>905</v>
      </c>
      <c r="AP338" s="93" t="s">
        <v>619</v>
      </c>
      <c r="AQ338" s="291">
        <v>428</v>
      </c>
    </row>
    <row r="339" spans="39:43">
      <c r="AM339" s="294">
        <v>9</v>
      </c>
      <c r="AN339" s="92" t="s">
        <v>100</v>
      </c>
      <c r="AO339" s="92" t="s">
        <v>905</v>
      </c>
      <c r="AP339" s="93" t="s">
        <v>620</v>
      </c>
      <c r="AQ339" s="291">
        <v>429</v>
      </c>
    </row>
    <row r="340" spans="39:43">
      <c r="AM340" s="294">
        <v>9</v>
      </c>
      <c r="AN340" s="92" t="s">
        <v>100</v>
      </c>
      <c r="AO340" s="92" t="s">
        <v>905</v>
      </c>
      <c r="AP340" s="93" t="s">
        <v>621</v>
      </c>
      <c r="AQ340" s="291">
        <v>430</v>
      </c>
    </row>
    <row r="341" spans="39:43">
      <c r="AM341" s="294">
        <v>9</v>
      </c>
      <c r="AN341" s="92" t="s">
        <v>100</v>
      </c>
      <c r="AO341" s="92" t="s">
        <v>905</v>
      </c>
      <c r="AP341" s="93" t="s">
        <v>622</v>
      </c>
      <c r="AQ341" s="291">
        <v>431</v>
      </c>
    </row>
    <row r="342" spans="39:43">
      <c r="AM342" s="294">
        <v>9</v>
      </c>
      <c r="AN342" s="92" t="s">
        <v>100</v>
      </c>
      <c r="AO342" s="92" t="s">
        <v>905</v>
      </c>
      <c r="AP342" s="93" t="s">
        <v>624</v>
      </c>
      <c r="AQ342" s="291">
        <v>432</v>
      </c>
    </row>
    <row r="343" spans="39:43">
      <c r="AM343" s="294">
        <v>9</v>
      </c>
      <c r="AN343" s="92" t="s">
        <v>100</v>
      </c>
      <c r="AO343" s="92" t="s">
        <v>905</v>
      </c>
      <c r="AP343" s="93" t="s">
        <v>625</v>
      </c>
      <c r="AQ343" s="291">
        <v>433</v>
      </c>
    </row>
    <row r="344" spans="39:43">
      <c r="AM344" s="294">
        <v>9</v>
      </c>
      <c r="AN344" s="92" t="s">
        <v>100</v>
      </c>
      <c r="AO344" s="92" t="s">
        <v>905</v>
      </c>
      <c r="AP344" s="93" t="s">
        <v>626</v>
      </c>
      <c r="AQ344" s="291">
        <v>434</v>
      </c>
    </row>
    <row r="345" spans="39:43">
      <c r="AM345" s="294">
        <v>9</v>
      </c>
      <c r="AN345" s="92" t="s">
        <v>100</v>
      </c>
      <c r="AO345" s="92" t="s">
        <v>905</v>
      </c>
      <c r="AP345" s="93" t="s">
        <v>627</v>
      </c>
      <c r="AQ345" s="291">
        <v>435</v>
      </c>
    </row>
    <row r="346" spans="39:43">
      <c r="AM346" s="294">
        <v>9</v>
      </c>
      <c r="AN346" s="92" t="s">
        <v>100</v>
      </c>
      <c r="AO346" s="92" t="s">
        <v>905</v>
      </c>
      <c r="AP346" s="93" t="s">
        <v>628</v>
      </c>
      <c r="AQ346" s="291">
        <v>436</v>
      </c>
    </row>
    <row r="347" spans="39:43">
      <c r="AM347" s="294">
        <v>9</v>
      </c>
      <c r="AN347" s="92" t="s">
        <v>100</v>
      </c>
      <c r="AO347" s="92" t="s">
        <v>905</v>
      </c>
      <c r="AP347" s="93" t="s">
        <v>629</v>
      </c>
      <c r="AQ347" s="291">
        <v>437</v>
      </c>
    </row>
    <row r="348" spans="39:43">
      <c r="AM348" s="294">
        <v>9</v>
      </c>
      <c r="AN348" s="92" t="s">
        <v>100</v>
      </c>
      <c r="AO348" s="92" t="s">
        <v>905</v>
      </c>
      <c r="AP348" s="93" t="s">
        <v>630</v>
      </c>
      <c r="AQ348" s="291">
        <v>438</v>
      </c>
    </row>
    <row r="349" spans="39:43">
      <c r="AM349" s="294">
        <v>9</v>
      </c>
      <c r="AN349" s="92" t="s">
        <v>100</v>
      </c>
      <c r="AO349" s="92" t="s">
        <v>905</v>
      </c>
      <c r="AP349" s="93" t="s">
        <v>631</v>
      </c>
      <c r="AQ349" s="291">
        <v>439</v>
      </c>
    </row>
    <row r="350" spans="39:43">
      <c r="AM350" s="294">
        <v>9</v>
      </c>
      <c r="AN350" s="92" t="s">
        <v>100</v>
      </c>
      <c r="AO350" s="92" t="s">
        <v>905</v>
      </c>
      <c r="AP350" s="93" t="s">
        <v>623</v>
      </c>
      <c r="AQ350" s="291">
        <v>440</v>
      </c>
    </row>
    <row r="351" spans="39:43">
      <c r="AM351" s="294">
        <v>9</v>
      </c>
      <c r="AN351" s="92" t="s">
        <v>100</v>
      </c>
      <c r="AO351" s="92" t="s">
        <v>905</v>
      </c>
      <c r="AP351" s="93" t="s">
        <v>632</v>
      </c>
      <c r="AQ351" s="291">
        <v>441</v>
      </c>
    </row>
    <row r="352" spans="39:43">
      <c r="AM352" s="294">
        <v>9</v>
      </c>
      <c r="AN352" s="92" t="s">
        <v>100</v>
      </c>
      <c r="AO352" s="92" t="s">
        <v>905</v>
      </c>
      <c r="AP352" s="93" t="s">
        <v>976</v>
      </c>
      <c r="AQ352" s="291">
        <v>442</v>
      </c>
    </row>
    <row r="353" spans="39:43">
      <c r="AM353" s="294"/>
      <c r="AN353" s="92"/>
      <c r="AO353" s="92"/>
      <c r="AP353" s="93"/>
      <c r="AQ353" s="291">
        <v>443</v>
      </c>
    </row>
    <row r="354" spans="39:43">
      <c r="AM354" s="294"/>
      <c r="AN354" s="92"/>
      <c r="AO354" s="92"/>
      <c r="AP354" s="93"/>
      <c r="AQ354" s="291">
        <v>444</v>
      </c>
    </row>
    <row r="355" spans="39:43">
      <c r="AM355" s="294"/>
      <c r="AN355" s="92"/>
      <c r="AO355" s="92"/>
      <c r="AP355" s="93"/>
      <c r="AQ355" s="291">
        <v>445</v>
      </c>
    </row>
    <row r="356" spans="39:43">
      <c r="AM356" s="294">
        <v>10</v>
      </c>
      <c r="AN356" s="92" t="s">
        <v>84</v>
      </c>
      <c r="AO356" s="92" t="s">
        <v>978</v>
      </c>
      <c r="AP356" s="93" t="s">
        <v>523</v>
      </c>
      <c r="AQ356" s="291">
        <v>446</v>
      </c>
    </row>
    <row r="357" spans="39:43">
      <c r="AM357" s="294">
        <v>10</v>
      </c>
      <c r="AN357" s="92" t="s">
        <v>84</v>
      </c>
      <c r="AO357" s="92" t="s">
        <v>978</v>
      </c>
      <c r="AP357" s="93" t="s">
        <v>524</v>
      </c>
      <c r="AQ357" s="291">
        <v>447</v>
      </c>
    </row>
    <row r="358" spans="39:43">
      <c r="AM358" s="294">
        <v>10</v>
      </c>
      <c r="AN358" s="92" t="s">
        <v>84</v>
      </c>
      <c r="AO358" s="92" t="s">
        <v>978</v>
      </c>
      <c r="AP358" s="93" t="s">
        <v>1088</v>
      </c>
      <c r="AQ358" s="291">
        <v>448</v>
      </c>
    </row>
    <row r="359" spans="39:43">
      <c r="AM359" s="294">
        <v>10</v>
      </c>
      <c r="AN359" s="92" t="s">
        <v>84</v>
      </c>
      <c r="AO359" s="92" t="s">
        <v>978</v>
      </c>
      <c r="AP359" s="93" t="s">
        <v>1089</v>
      </c>
      <c r="AQ359" s="291">
        <v>449</v>
      </c>
    </row>
    <row r="360" spans="39:43">
      <c r="AM360" s="294">
        <v>10</v>
      </c>
      <c r="AN360" s="92" t="s">
        <v>84</v>
      </c>
      <c r="AO360" s="92" t="s">
        <v>978</v>
      </c>
      <c r="AP360" s="93" t="s">
        <v>525</v>
      </c>
      <c r="AQ360" s="291">
        <v>450</v>
      </c>
    </row>
    <row r="361" spans="39:43">
      <c r="AM361" s="294">
        <v>10</v>
      </c>
      <c r="AN361" s="92" t="s">
        <v>84</v>
      </c>
      <c r="AO361" s="92" t="s">
        <v>978</v>
      </c>
      <c r="AP361" s="93" t="s">
        <v>1090</v>
      </c>
      <c r="AQ361" s="291">
        <v>451</v>
      </c>
    </row>
    <row r="362" spans="39:43">
      <c r="AM362" s="294">
        <v>10</v>
      </c>
      <c r="AN362" s="92" t="s">
        <v>84</v>
      </c>
      <c r="AO362" s="92" t="s">
        <v>978</v>
      </c>
      <c r="AP362" s="93" t="s">
        <v>526</v>
      </c>
      <c r="AQ362" s="291">
        <v>452</v>
      </c>
    </row>
    <row r="363" spans="39:43">
      <c r="AM363" s="294">
        <v>10</v>
      </c>
      <c r="AN363" s="92" t="s">
        <v>84</v>
      </c>
      <c r="AO363" s="92" t="s">
        <v>978</v>
      </c>
      <c r="AP363" s="93" t="s">
        <v>527</v>
      </c>
      <c r="AQ363" s="291">
        <v>453</v>
      </c>
    </row>
    <row r="364" spans="39:43">
      <c r="AM364" s="294">
        <v>10</v>
      </c>
      <c r="AN364" s="92" t="s">
        <v>84</v>
      </c>
      <c r="AO364" s="92" t="s">
        <v>978</v>
      </c>
      <c r="AP364" s="93" t="s">
        <v>528</v>
      </c>
      <c r="AQ364" s="291">
        <v>454</v>
      </c>
    </row>
    <row r="365" spans="39:43">
      <c r="AM365" s="294">
        <v>10</v>
      </c>
      <c r="AN365" s="92" t="s">
        <v>84</v>
      </c>
      <c r="AO365" s="92" t="s">
        <v>978</v>
      </c>
      <c r="AP365" s="93" t="s">
        <v>529</v>
      </c>
      <c r="AQ365" s="291">
        <v>455</v>
      </c>
    </row>
    <row r="366" spans="39:43">
      <c r="AM366" s="294">
        <v>10</v>
      </c>
      <c r="AN366" s="92" t="s">
        <v>84</v>
      </c>
      <c r="AO366" s="92" t="s">
        <v>978</v>
      </c>
      <c r="AP366" s="93" t="s">
        <v>530</v>
      </c>
      <c r="AQ366" s="291">
        <v>456</v>
      </c>
    </row>
    <row r="367" spans="39:43">
      <c r="AM367" s="294">
        <v>10</v>
      </c>
      <c r="AN367" s="92" t="s">
        <v>84</v>
      </c>
      <c r="AO367" s="92" t="s">
        <v>978</v>
      </c>
      <c r="AP367" s="93" t="s">
        <v>531</v>
      </c>
      <c r="AQ367" s="291">
        <v>457</v>
      </c>
    </row>
    <row r="368" spans="39:43">
      <c r="AM368" s="294">
        <v>10</v>
      </c>
      <c r="AN368" s="92" t="s">
        <v>84</v>
      </c>
      <c r="AO368" s="92" t="s">
        <v>978</v>
      </c>
      <c r="AP368" s="93" t="s">
        <v>532</v>
      </c>
      <c r="AQ368" s="291">
        <v>458</v>
      </c>
    </row>
    <row r="369" spans="39:43">
      <c r="AM369" s="294">
        <v>10</v>
      </c>
      <c r="AN369" s="92" t="s">
        <v>84</v>
      </c>
      <c r="AO369" s="92" t="s">
        <v>978</v>
      </c>
      <c r="AP369" s="93" t="s">
        <v>533</v>
      </c>
      <c r="AQ369" s="291">
        <v>459</v>
      </c>
    </row>
    <row r="370" spans="39:43">
      <c r="AM370" s="294">
        <v>10</v>
      </c>
      <c r="AN370" s="92" t="s">
        <v>84</v>
      </c>
      <c r="AO370" s="92" t="s">
        <v>978</v>
      </c>
      <c r="AP370" s="93" t="s">
        <v>534</v>
      </c>
      <c r="AQ370" s="291">
        <v>460</v>
      </c>
    </row>
    <row r="371" spans="39:43">
      <c r="AM371" s="294">
        <v>10</v>
      </c>
      <c r="AN371" s="92" t="s">
        <v>84</v>
      </c>
      <c r="AO371" s="92" t="s">
        <v>978</v>
      </c>
      <c r="AP371" s="93" t="s">
        <v>1091</v>
      </c>
      <c r="AQ371" s="291">
        <v>461</v>
      </c>
    </row>
    <row r="372" spans="39:43">
      <c r="AM372" s="294">
        <v>10</v>
      </c>
      <c r="AN372" s="92" t="s">
        <v>84</v>
      </c>
      <c r="AO372" s="92" t="s">
        <v>978</v>
      </c>
      <c r="AP372" s="93" t="s">
        <v>535</v>
      </c>
      <c r="AQ372" s="291">
        <v>462</v>
      </c>
    </row>
    <row r="373" spans="39:43">
      <c r="AM373" s="294">
        <v>10</v>
      </c>
      <c r="AN373" s="92" t="s">
        <v>84</v>
      </c>
      <c r="AO373" s="92" t="s">
        <v>978</v>
      </c>
      <c r="AP373" s="93" t="s">
        <v>536</v>
      </c>
      <c r="AQ373" s="291">
        <v>463</v>
      </c>
    </row>
    <row r="374" spans="39:43">
      <c r="AM374" s="294">
        <v>10</v>
      </c>
      <c r="AN374" s="92" t="s">
        <v>84</v>
      </c>
      <c r="AO374" s="92" t="s">
        <v>978</v>
      </c>
      <c r="AP374" s="93" t="s">
        <v>537</v>
      </c>
      <c r="AQ374" s="291">
        <v>464</v>
      </c>
    </row>
    <row r="375" spans="39:43">
      <c r="AM375" s="294">
        <v>10</v>
      </c>
      <c r="AN375" s="92" t="s">
        <v>84</v>
      </c>
      <c r="AO375" s="92" t="s">
        <v>978</v>
      </c>
      <c r="AP375" s="93" t="s">
        <v>538</v>
      </c>
      <c r="AQ375" s="291">
        <v>465</v>
      </c>
    </row>
    <row r="376" spans="39:43">
      <c r="AM376" s="294">
        <v>10</v>
      </c>
      <c r="AN376" s="92" t="s">
        <v>84</v>
      </c>
      <c r="AO376" s="92" t="s">
        <v>978</v>
      </c>
      <c r="AP376" s="93" t="s">
        <v>539</v>
      </c>
      <c r="AQ376" s="291">
        <v>466</v>
      </c>
    </row>
    <row r="377" spans="39:43">
      <c r="AM377" s="294">
        <v>10</v>
      </c>
      <c r="AN377" s="92" t="s">
        <v>84</v>
      </c>
      <c r="AO377" s="92" t="s">
        <v>978</v>
      </c>
      <c r="AP377" s="93" t="s">
        <v>1092</v>
      </c>
      <c r="AQ377" s="291">
        <v>467</v>
      </c>
    </row>
    <row r="378" spans="39:43">
      <c r="AM378" s="294">
        <v>10</v>
      </c>
      <c r="AN378" s="92" t="s">
        <v>84</v>
      </c>
      <c r="AO378" s="92" t="s">
        <v>978</v>
      </c>
      <c r="AP378" s="93" t="s">
        <v>540</v>
      </c>
      <c r="AQ378" s="291">
        <v>468</v>
      </c>
    </row>
    <row r="379" spans="39:43">
      <c r="AM379" s="294">
        <v>10</v>
      </c>
      <c r="AN379" s="92" t="s">
        <v>84</v>
      </c>
      <c r="AO379" s="92" t="s">
        <v>978</v>
      </c>
      <c r="AP379" s="93" t="s">
        <v>541</v>
      </c>
      <c r="AQ379" s="291">
        <v>469</v>
      </c>
    </row>
    <row r="380" spans="39:43">
      <c r="AM380" s="294">
        <v>10</v>
      </c>
      <c r="AN380" s="92" t="s">
        <v>84</v>
      </c>
      <c r="AO380" s="92" t="s">
        <v>978</v>
      </c>
      <c r="AP380" s="93" t="s">
        <v>1093</v>
      </c>
      <c r="AQ380" s="291">
        <v>470</v>
      </c>
    </row>
    <row r="381" spans="39:43">
      <c r="AM381" s="294">
        <v>10</v>
      </c>
      <c r="AN381" s="92" t="s">
        <v>84</v>
      </c>
      <c r="AO381" s="92" t="s">
        <v>978</v>
      </c>
      <c r="AP381" s="93" t="s">
        <v>1094</v>
      </c>
      <c r="AQ381" s="291">
        <v>471</v>
      </c>
    </row>
    <row r="382" spans="39:43">
      <c r="AM382" s="294">
        <v>10</v>
      </c>
      <c r="AN382" s="92" t="s">
        <v>84</v>
      </c>
      <c r="AO382" s="92" t="s">
        <v>978</v>
      </c>
      <c r="AP382" s="93" t="s">
        <v>977</v>
      </c>
      <c r="AQ382" s="291">
        <v>472</v>
      </c>
    </row>
    <row r="383" spans="39:43">
      <c r="AM383" s="294">
        <v>10</v>
      </c>
      <c r="AN383" s="92"/>
      <c r="AO383" s="92"/>
      <c r="AP383" s="93"/>
      <c r="AQ383" s="291">
        <v>473</v>
      </c>
    </row>
    <row r="384" spans="39:43">
      <c r="AM384" s="294">
        <v>10</v>
      </c>
      <c r="AN384" s="92"/>
      <c r="AO384" s="92"/>
      <c r="AP384" s="93"/>
      <c r="AQ384" s="291">
        <v>474</v>
      </c>
    </row>
    <row r="385" spans="39:43">
      <c r="AM385" s="294">
        <v>10</v>
      </c>
      <c r="AN385" s="92"/>
      <c r="AO385" s="92"/>
      <c r="AP385" s="93"/>
      <c r="AQ385" s="291">
        <v>475</v>
      </c>
    </row>
    <row r="386" spans="39:43">
      <c r="AM386" s="294">
        <v>10</v>
      </c>
      <c r="AN386" s="92"/>
      <c r="AO386" s="92"/>
      <c r="AP386" s="93"/>
      <c r="AQ386" s="291">
        <v>476</v>
      </c>
    </row>
    <row r="387" spans="39:43">
      <c r="AM387" s="294">
        <v>10</v>
      </c>
      <c r="AN387" s="92"/>
      <c r="AO387" s="92"/>
      <c r="AP387" s="93"/>
      <c r="AQ387" s="291">
        <v>477</v>
      </c>
    </row>
    <row r="388" spans="39:43">
      <c r="AM388" s="294">
        <v>11</v>
      </c>
      <c r="AN388" s="92" t="s">
        <v>84</v>
      </c>
      <c r="AO388" s="92" t="s">
        <v>542</v>
      </c>
      <c r="AP388" s="93" t="s">
        <v>543</v>
      </c>
      <c r="AQ388" s="291">
        <v>478</v>
      </c>
    </row>
    <row r="389" spans="39:43">
      <c r="AM389" s="294">
        <v>11</v>
      </c>
      <c r="AN389" s="92" t="s">
        <v>84</v>
      </c>
      <c r="AO389" s="92" t="s">
        <v>542</v>
      </c>
      <c r="AP389" s="93" t="s">
        <v>544</v>
      </c>
      <c r="AQ389" s="291">
        <v>479</v>
      </c>
    </row>
    <row r="390" spans="39:43">
      <c r="AM390" s="294">
        <v>11</v>
      </c>
      <c r="AN390" s="92" t="s">
        <v>84</v>
      </c>
      <c r="AO390" s="92" t="s">
        <v>542</v>
      </c>
      <c r="AP390" s="93" t="s">
        <v>545</v>
      </c>
      <c r="AQ390" s="291">
        <v>480</v>
      </c>
    </row>
    <row r="391" spans="39:43">
      <c r="AM391" s="294">
        <v>11</v>
      </c>
      <c r="AN391" s="92" t="s">
        <v>84</v>
      </c>
      <c r="AO391" s="92" t="s">
        <v>542</v>
      </c>
      <c r="AP391" s="93" t="s">
        <v>546</v>
      </c>
      <c r="AQ391" s="291">
        <v>481</v>
      </c>
    </row>
    <row r="392" spans="39:43">
      <c r="AM392" s="294">
        <v>11</v>
      </c>
      <c r="AN392" s="92" t="s">
        <v>84</v>
      </c>
      <c r="AO392" s="92" t="s">
        <v>542</v>
      </c>
      <c r="AP392" s="93" t="s">
        <v>547</v>
      </c>
      <c r="AQ392" s="291">
        <v>482</v>
      </c>
    </row>
    <row r="393" spans="39:43">
      <c r="AM393" s="294">
        <v>11</v>
      </c>
      <c r="AN393" s="92" t="s">
        <v>84</v>
      </c>
      <c r="AO393" s="92" t="s">
        <v>542</v>
      </c>
      <c r="AP393" s="93" t="s">
        <v>548</v>
      </c>
      <c r="AQ393" s="291">
        <v>483</v>
      </c>
    </row>
    <row r="394" spans="39:43">
      <c r="AM394" s="294">
        <v>11</v>
      </c>
      <c r="AN394" s="92" t="s">
        <v>84</v>
      </c>
      <c r="AO394" s="92" t="s">
        <v>542</v>
      </c>
      <c r="AP394" s="93" t="s">
        <v>549</v>
      </c>
      <c r="AQ394" s="291">
        <v>484</v>
      </c>
    </row>
    <row r="395" spans="39:43">
      <c r="AM395" s="294">
        <v>11</v>
      </c>
      <c r="AN395" s="92" t="s">
        <v>84</v>
      </c>
      <c r="AO395" s="92" t="s">
        <v>542</v>
      </c>
      <c r="AP395" s="93" t="s">
        <v>550</v>
      </c>
      <c r="AQ395" s="291">
        <v>485</v>
      </c>
    </row>
    <row r="396" spans="39:43">
      <c r="AM396" s="294">
        <v>11</v>
      </c>
      <c r="AN396" s="92" t="s">
        <v>84</v>
      </c>
      <c r="AO396" s="92" t="s">
        <v>542</v>
      </c>
      <c r="AP396" s="93" t="s">
        <v>551</v>
      </c>
      <c r="AQ396" s="291">
        <v>486</v>
      </c>
    </row>
    <row r="397" spans="39:43">
      <c r="AM397" s="294">
        <v>11</v>
      </c>
      <c r="AN397" s="92" t="s">
        <v>84</v>
      </c>
      <c r="AO397" s="92" t="s">
        <v>542</v>
      </c>
      <c r="AP397" s="93" t="s">
        <v>552</v>
      </c>
      <c r="AQ397" s="291">
        <v>487</v>
      </c>
    </row>
    <row r="398" spans="39:43">
      <c r="AM398" s="294">
        <v>11</v>
      </c>
      <c r="AN398" s="92" t="s">
        <v>84</v>
      </c>
      <c r="AO398" s="92" t="s">
        <v>542</v>
      </c>
      <c r="AP398" s="93" t="s">
        <v>553</v>
      </c>
      <c r="AQ398" s="291">
        <v>488</v>
      </c>
    </row>
    <row r="399" spans="39:43">
      <c r="AM399" s="294">
        <v>11</v>
      </c>
      <c r="AN399" s="92" t="s">
        <v>84</v>
      </c>
      <c r="AO399" s="92" t="s">
        <v>542</v>
      </c>
      <c r="AP399" s="93" t="s">
        <v>554</v>
      </c>
      <c r="AQ399" s="291">
        <v>489</v>
      </c>
    </row>
    <row r="400" spans="39:43">
      <c r="AM400" s="294">
        <v>11</v>
      </c>
      <c r="AN400" s="92" t="s">
        <v>84</v>
      </c>
      <c r="AO400" s="92" t="s">
        <v>542</v>
      </c>
      <c r="AP400" s="93" t="s">
        <v>555</v>
      </c>
      <c r="AQ400" s="291">
        <v>490</v>
      </c>
    </row>
    <row r="401" spans="39:43">
      <c r="AM401" s="294">
        <v>11</v>
      </c>
      <c r="AN401" s="92" t="s">
        <v>84</v>
      </c>
      <c r="AO401" s="92" t="s">
        <v>542</v>
      </c>
      <c r="AP401" s="93" t="s">
        <v>556</v>
      </c>
      <c r="AQ401" s="291">
        <v>491</v>
      </c>
    </row>
    <row r="402" spans="39:43">
      <c r="AM402" s="294">
        <v>11</v>
      </c>
      <c r="AN402" s="92" t="s">
        <v>84</v>
      </c>
      <c r="AO402" s="92" t="s">
        <v>542</v>
      </c>
      <c r="AP402" s="93" t="s">
        <v>557</v>
      </c>
      <c r="AQ402" s="291">
        <v>492</v>
      </c>
    </row>
    <row r="403" spans="39:43">
      <c r="AM403" s="294">
        <v>11</v>
      </c>
      <c r="AN403" s="92" t="s">
        <v>84</v>
      </c>
      <c r="AO403" s="92" t="s">
        <v>542</v>
      </c>
      <c r="AP403" s="93" t="s">
        <v>106</v>
      </c>
      <c r="AQ403" s="291">
        <v>493</v>
      </c>
    </row>
    <row r="404" spans="39:43">
      <c r="AM404" s="294">
        <v>11</v>
      </c>
      <c r="AN404" s="92" t="s">
        <v>84</v>
      </c>
      <c r="AO404" s="92" t="s">
        <v>542</v>
      </c>
      <c r="AP404" s="93" t="s">
        <v>558</v>
      </c>
      <c r="AQ404" s="291">
        <v>494</v>
      </c>
    </row>
    <row r="405" spans="39:43">
      <c r="AM405" s="294">
        <v>11</v>
      </c>
      <c r="AN405" s="92" t="s">
        <v>84</v>
      </c>
      <c r="AO405" s="92" t="s">
        <v>542</v>
      </c>
      <c r="AP405" s="93" t="s">
        <v>559</v>
      </c>
      <c r="AQ405" s="291">
        <v>495</v>
      </c>
    </row>
    <row r="406" spans="39:43">
      <c r="AM406" s="294">
        <v>11</v>
      </c>
      <c r="AN406" s="92" t="s">
        <v>84</v>
      </c>
      <c r="AO406" s="92" t="s">
        <v>542</v>
      </c>
      <c r="AP406" s="93" t="s">
        <v>560</v>
      </c>
      <c r="AQ406" s="291">
        <v>496</v>
      </c>
    </row>
    <row r="407" spans="39:43">
      <c r="AM407" s="294">
        <v>11</v>
      </c>
      <c r="AN407" s="92" t="s">
        <v>84</v>
      </c>
      <c r="AO407" s="92" t="s">
        <v>542</v>
      </c>
      <c r="AP407" s="93" t="s">
        <v>561</v>
      </c>
      <c r="AQ407" s="291">
        <v>497</v>
      </c>
    </row>
    <row r="408" spans="39:43">
      <c r="AM408" s="294">
        <v>11</v>
      </c>
      <c r="AN408" s="92" t="s">
        <v>84</v>
      </c>
      <c r="AO408" s="92" t="s">
        <v>542</v>
      </c>
      <c r="AP408" s="93" t="s">
        <v>562</v>
      </c>
      <c r="AQ408" s="291">
        <v>498</v>
      </c>
    </row>
    <row r="409" spans="39:43">
      <c r="AM409" s="294">
        <v>11</v>
      </c>
      <c r="AN409" s="92" t="s">
        <v>84</v>
      </c>
      <c r="AO409" s="92" t="s">
        <v>542</v>
      </c>
      <c r="AP409" s="93" t="s">
        <v>563</v>
      </c>
      <c r="AQ409" s="291">
        <v>499</v>
      </c>
    </row>
    <row r="410" spans="39:43">
      <c r="AM410" s="294">
        <v>11</v>
      </c>
      <c r="AN410" s="92" t="s">
        <v>84</v>
      </c>
      <c r="AO410" s="92" t="s">
        <v>542</v>
      </c>
      <c r="AP410" s="93" t="s">
        <v>1094</v>
      </c>
      <c r="AQ410" s="291">
        <v>500</v>
      </c>
    </row>
    <row r="411" spans="39:43">
      <c r="AM411" s="294">
        <v>11</v>
      </c>
      <c r="AN411" s="92" t="s">
        <v>84</v>
      </c>
      <c r="AO411" s="92" t="s">
        <v>542</v>
      </c>
      <c r="AP411" s="93" t="s">
        <v>977</v>
      </c>
      <c r="AQ411" s="291">
        <v>501</v>
      </c>
    </row>
    <row r="412" spans="39:43">
      <c r="AM412" s="294"/>
      <c r="AN412" s="92"/>
      <c r="AO412" s="92"/>
      <c r="AP412" s="93"/>
      <c r="AQ412" s="291">
        <v>502</v>
      </c>
    </row>
    <row r="413" spans="39:43">
      <c r="AM413" s="294"/>
      <c r="AN413" s="92"/>
      <c r="AO413" s="92"/>
      <c r="AP413" s="93"/>
      <c r="AQ413" s="291">
        <v>503</v>
      </c>
    </row>
    <row r="414" spans="39:43">
      <c r="AM414" s="294"/>
      <c r="AN414" s="92"/>
      <c r="AO414" s="92"/>
      <c r="AP414" s="93"/>
      <c r="AQ414" s="291">
        <v>504</v>
      </c>
    </row>
    <row r="415" spans="39:43">
      <c r="AM415" s="294">
        <v>12</v>
      </c>
      <c r="AN415" s="92" t="s">
        <v>84</v>
      </c>
      <c r="AO415" s="92" t="s">
        <v>564</v>
      </c>
      <c r="AP415" s="93" t="s">
        <v>565</v>
      </c>
      <c r="AQ415" s="291">
        <v>505</v>
      </c>
    </row>
    <row r="416" spans="39:43">
      <c r="AM416" s="294">
        <v>12</v>
      </c>
      <c r="AN416" s="92" t="s">
        <v>84</v>
      </c>
      <c r="AO416" s="92" t="s">
        <v>564</v>
      </c>
      <c r="AP416" s="93" t="s">
        <v>566</v>
      </c>
      <c r="AQ416" s="291">
        <v>506</v>
      </c>
    </row>
    <row r="417" spans="39:43">
      <c r="AM417" s="294">
        <v>12</v>
      </c>
      <c r="AN417" s="92" t="s">
        <v>84</v>
      </c>
      <c r="AO417" s="92" t="s">
        <v>564</v>
      </c>
      <c r="AP417" s="93" t="s">
        <v>567</v>
      </c>
      <c r="AQ417" s="291">
        <v>507</v>
      </c>
    </row>
    <row r="418" spans="39:43">
      <c r="AM418" s="294">
        <v>12</v>
      </c>
      <c r="AN418" s="92" t="s">
        <v>84</v>
      </c>
      <c r="AO418" s="92" t="s">
        <v>564</v>
      </c>
      <c r="AP418" s="93" t="s">
        <v>568</v>
      </c>
      <c r="AQ418" s="291">
        <v>508</v>
      </c>
    </row>
    <row r="419" spans="39:43">
      <c r="AM419" s="294">
        <v>12</v>
      </c>
      <c r="AN419" s="92" t="s">
        <v>84</v>
      </c>
      <c r="AO419" s="92" t="s">
        <v>564</v>
      </c>
      <c r="AP419" s="93" t="s">
        <v>569</v>
      </c>
      <c r="AQ419" s="291">
        <v>509</v>
      </c>
    </row>
    <row r="420" spans="39:43">
      <c r="AM420" s="294">
        <v>12</v>
      </c>
      <c r="AN420" s="92" t="s">
        <v>84</v>
      </c>
      <c r="AO420" s="92" t="s">
        <v>564</v>
      </c>
      <c r="AP420" s="93" t="s">
        <v>570</v>
      </c>
      <c r="AQ420" s="291">
        <v>510</v>
      </c>
    </row>
    <row r="421" spans="39:43">
      <c r="AM421" s="294">
        <v>12</v>
      </c>
      <c r="AN421" s="92" t="s">
        <v>84</v>
      </c>
      <c r="AO421" s="92" t="s">
        <v>564</v>
      </c>
      <c r="AP421" s="93" t="s">
        <v>571</v>
      </c>
      <c r="AQ421" s="291">
        <v>511</v>
      </c>
    </row>
    <row r="422" spans="39:43">
      <c r="AM422" s="294">
        <v>12</v>
      </c>
      <c r="AN422" s="92" t="s">
        <v>84</v>
      </c>
      <c r="AO422" s="92" t="s">
        <v>564</v>
      </c>
      <c r="AP422" s="93" t="s">
        <v>572</v>
      </c>
      <c r="AQ422" s="291">
        <v>512</v>
      </c>
    </row>
    <row r="423" spans="39:43">
      <c r="AM423" s="294">
        <v>12</v>
      </c>
      <c r="AN423" s="92" t="s">
        <v>84</v>
      </c>
      <c r="AO423" s="92" t="s">
        <v>564</v>
      </c>
      <c r="AP423" s="93" t="s">
        <v>573</v>
      </c>
      <c r="AQ423" s="291">
        <v>513</v>
      </c>
    </row>
    <row r="424" spans="39:43">
      <c r="AM424" s="294">
        <v>12</v>
      </c>
      <c r="AN424" s="92" t="s">
        <v>84</v>
      </c>
      <c r="AO424" s="92" t="s">
        <v>564</v>
      </c>
      <c r="AP424" s="93" t="s">
        <v>574</v>
      </c>
      <c r="AQ424" s="291">
        <v>514</v>
      </c>
    </row>
    <row r="425" spans="39:43">
      <c r="AM425" s="294">
        <v>12</v>
      </c>
      <c r="AN425" s="92" t="s">
        <v>84</v>
      </c>
      <c r="AO425" s="92" t="s">
        <v>564</v>
      </c>
      <c r="AP425" s="93" t="s">
        <v>575</v>
      </c>
      <c r="AQ425" s="291">
        <v>515</v>
      </c>
    </row>
    <row r="426" spans="39:43">
      <c r="AM426" s="294">
        <v>12</v>
      </c>
      <c r="AN426" s="92" t="s">
        <v>84</v>
      </c>
      <c r="AO426" s="92" t="s">
        <v>564</v>
      </c>
      <c r="AP426" s="93" t="s">
        <v>576</v>
      </c>
      <c r="AQ426" s="291">
        <v>516</v>
      </c>
    </row>
    <row r="427" spans="39:43">
      <c r="AM427" s="294">
        <v>12</v>
      </c>
      <c r="AN427" s="92" t="s">
        <v>84</v>
      </c>
      <c r="AO427" s="92" t="s">
        <v>564</v>
      </c>
      <c r="AP427" s="93" t="s">
        <v>577</v>
      </c>
      <c r="AQ427" s="291">
        <v>517</v>
      </c>
    </row>
    <row r="428" spans="39:43">
      <c r="AM428" s="294"/>
      <c r="AN428" s="92"/>
      <c r="AO428" s="92"/>
      <c r="AP428" s="93"/>
      <c r="AQ428" s="291">
        <v>518</v>
      </c>
    </row>
    <row r="429" spans="39:43">
      <c r="AM429" s="294"/>
      <c r="AN429" s="92"/>
      <c r="AO429" s="92"/>
      <c r="AP429" s="93"/>
      <c r="AQ429" s="291">
        <v>519</v>
      </c>
    </row>
    <row r="430" spans="39:43">
      <c r="AM430" s="294"/>
      <c r="AN430" s="92"/>
      <c r="AO430" s="92"/>
      <c r="AP430" s="93"/>
      <c r="AQ430" s="291">
        <v>520</v>
      </c>
    </row>
    <row r="431" spans="39:43">
      <c r="AM431" s="294">
        <v>13</v>
      </c>
      <c r="AN431" s="92" t="s">
        <v>98</v>
      </c>
      <c r="AO431" s="92" t="s">
        <v>384</v>
      </c>
      <c r="AP431" s="93" t="s">
        <v>385</v>
      </c>
      <c r="AQ431" s="291">
        <v>521</v>
      </c>
    </row>
    <row r="432" spans="39:43">
      <c r="AM432" s="294">
        <v>13</v>
      </c>
      <c r="AN432" s="92" t="s">
        <v>98</v>
      </c>
      <c r="AO432" s="92" t="s">
        <v>384</v>
      </c>
      <c r="AP432" s="93" t="s">
        <v>386</v>
      </c>
      <c r="AQ432" s="291">
        <v>522</v>
      </c>
    </row>
    <row r="433" spans="39:43">
      <c r="AM433" s="294">
        <v>13</v>
      </c>
      <c r="AN433" s="92" t="s">
        <v>98</v>
      </c>
      <c r="AO433" s="92" t="s">
        <v>384</v>
      </c>
      <c r="AP433" s="93" t="s">
        <v>387</v>
      </c>
      <c r="AQ433" s="291">
        <v>523</v>
      </c>
    </row>
    <row r="434" spans="39:43">
      <c r="AM434" s="294">
        <v>13</v>
      </c>
      <c r="AN434" s="92" t="s">
        <v>98</v>
      </c>
      <c r="AO434" s="92" t="s">
        <v>384</v>
      </c>
      <c r="AP434" s="93" t="s">
        <v>388</v>
      </c>
      <c r="AQ434" s="291">
        <v>524</v>
      </c>
    </row>
    <row r="435" spans="39:43">
      <c r="AM435" s="294">
        <v>13</v>
      </c>
      <c r="AN435" s="92" t="s">
        <v>98</v>
      </c>
      <c r="AO435" s="92" t="s">
        <v>384</v>
      </c>
      <c r="AP435" s="93" t="s">
        <v>389</v>
      </c>
      <c r="AQ435" s="291">
        <v>525</v>
      </c>
    </row>
    <row r="436" spans="39:43">
      <c r="AM436" s="294">
        <v>13</v>
      </c>
      <c r="AN436" s="92" t="s">
        <v>98</v>
      </c>
      <c r="AO436" s="92" t="s">
        <v>384</v>
      </c>
      <c r="AP436" s="93" t="s">
        <v>390</v>
      </c>
      <c r="AQ436" s="291">
        <v>526</v>
      </c>
    </row>
    <row r="437" spans="39:43">
      <c r="AM437" s="294">
        <v>13</v>
      </c>
      <c r="AN437" s="92" t="s">
        <v>98</v>
      </c>
      <c r="AO437" s="92" t="s">
        <v>384</v>
      </c>
      <c r="AP437" s="93" t="s">
        <v>391</v>
      </c>
      <c r="AQ437" s="291">
        <v>527</v>
      </c>
    </row>
    <row r="438" spans="39:43">
      <c r="AM438" s="294">
        <v>13</v>
      </c>
      <c r="AN438" s="92" t="s">
        <v>98</v>
      </c>
      <c r="AO438" s="92" t="s">
        <v>384</v>
      </c>
      <c r="AP438" s="93" t="s">
        <v>392</v>
      </c>
      <c r="AQ438" s="291">
        <v>528</v>
      </c>
    </row>
    <row r="439" spans="39:43">
      <c r="AM439" s="294">
        <v>13</v>
      </c>
      <c r="AN439" s="92" t="s">
        <v>98</v>
      </c>
      <c r="AO439" s="92" t="s">
        <v>384</v>
      </c>
      <c r="AP439" s="93" t="s">
        <v>393</v>
      </c>
      <c r="AQ439" s="291">
        <v>529</v>
      </c>
    </row>
    <row r="440" spans="39:43">
      <c r="AM440" s="294">
        <v>13</v>
      </c>
      <c r="AN440" s="92" t="s">
        <v>98</v>
      </c>
      <c r="AO440" s="92" t="s">
        <v>384</v>
      </c>
      <c r="AP440" s="93" t="s">
        <v>394</v>
      </c>
      <c r="AQ440" s="291">
        <v>530</v>
      </c>
    </row>
    <row r="441" spans="39:43">
      <c r="AM441" s="294">
        <v>13</v>
      </c>
      <c r="AN441" s="92" t="s">
        <v>98</v>
      </c>
      <c r="AO441" s="92" t="s">
        <v>384</v>
      </c>
      <c r="AP441" s="93" t="s">
        <v>395</v>
      </c>
      <c r="AQ441" s="291">
        <v>531</v>
      </c>
    </row>
    <row r="442" spans="39:43">
      <c r="AM442" s="294">
        <v>13</v>
      </c>
      <c r="AN442" s="92" t="s">
        <v>98</v>
      </c>
      <c r="AO442" s="92" t="s">
        <v>384</v>
      </c>
      <c r="AP442" s="93" t="s">
        <v>396</v>
      </c>
      <c r="AQ442" s="291">
        <v>532</v>
      </c>
    </row>
    <row r="443" spans="39:43">
      <c r="AM443" s="294">
        <v>13</v>
      </c>
      <c r="AN443" s="92" t="s">
        <v>98</v>
      </c>
      <c r="AO443" s="92" t="s">
        <v>384</v>
      </c>
      <c r="AP443" s="93" t="s">
        <v>397</v>
      </c>
      <c r="AQ443" s="291">
        <v>533</v>
      </c>
    </row>
    <row r="444" spans="39:43">
      <c r="AM444" s="294">
        <v>13</v>
      </c>
      <c r="AN444" s="92" t="s">
        <v>98</v>
      </c>
      <c r="AO444" s="92" t="s">
        <v>384</v>
      </c>
      <c r="AP444" s="93" t="s">
        <v>398</v>
      </c>
      <c r="AQ444" s="291">
        <v>534</v>
      </c>
    </row>
    <row r="445" spans="39:43">
      <c r="AM445" s="294">
        <v>13</v>
      </c>
      <c r="AN445" s="92" t="s">
        <v>98</v>
      </c>
      <c r="AO445" s="92" t="s">
        <v>384</v>
      </c>
      <c r="AP445" s="93" t="s">
        <v>399</v>
      </c>
      <c r="AQ445" s="291">
        <v>535</v>
      </c>
    </row>
    <row r="446" spans="39:43">
      <c r="AM446" s="294">
        <v>13</v>
      </c>
      <c r="AN446" s="92" t="s">
        <v>98</v>
      </c>
      <c r="AO446" s="92" t="s">
        <v>384</v>
      </c>
      <c r="AP446" s="93" t="s">
        <v>400</v>
      </c>
      <c r="AQ446" s="291">
        <v>536</v>
      </c>
    </row>
    <row r="447" spans="39:43">
      <c r="AM447" s="294">
        <v>13</v>
      </c>
      <c r="AN447" s="92" t="s">
        <v>98</v>
      </c>
      <c r="AO447" s="92" t="s">
        <v>384</v>
      </c>
      <c r="AP447" s="93" t="s">
        <v>401</v>
      </c>
      <c r="AQ447" s="291">
        <v>537</v>
      </c>
    </row>
    <row r="448" spans="39:43">
      <c r="AM448" s="294">
        <v>13</v>
      </c>
      <c r="AN448" s="92" t="s">
        <v>98</v>
      </c>
      <c r="AO448" s="92" t="s">
        <v>384</v>
      </c>
      <c r="AP448" s="93" t="s">
        <v>402</v>
      </c>
      <c r="AQ448" s="291">
        <v>538</v>
      </c>
    </row>
    <row r="449" spans="39:43">
      <c r="AM449" s="294">
        <v>13</v>
      </c>
      <c r="AN449" s="92" t="s">
        <v>98</v>
      </c>
      <c r="AO449" s="92" t="s">
        <v>384</v>
      </c>
      <c r="AP449" s="93" t="s">
        <v>403</v>
      </c>
      <c r="AQ449" s="291">
        <v>539</v>
      </c>
    </row>
    <row r="450" spans="39:43">
      <c r="AM450" s="294">
        <v>13</v>
      </c>
      <c r="AN450" s="92" t="s">
        <v>98</v>
      </c>
      <c r="AO450" s="92" t="s">
        <v>384</v>
      </c>
      <c r="AP450" s="93" t="s">
        <v>404</v>
      </c>
      <c r="AQ450" s="291">
        <v>540</v>
      </c>
    </row>
    <row r="451" spans="39:43">
      <c r="AM451" s="294">
        <v>13</v>
      </c>
      <c r="AN451" s="92" t="s">
        <v>98</v>
      </c>
      <c r="AO451" s="92" t="s">
        <v>384</v>
      </c>
      <c r="AP451" s="93" t="s">
        <v>405</v>
      </c>
      <c r="AQ451" s="291">
        <v>541</v>
      </c>
    </row>
    <row r="452" spans="39:43">
      <c r="AM452" s="294">
        <v>13</v>
      </c>
      <c r="AN452" s="92" t="s">
        <v>98</v>
      </c>
      <c r="AO452" s="92" t="s">
        <v>384</v>
      </c>
      <c r="AP452" s="93" t="s">
        <v>406</v>
      </c>
      <c r="AQ452" s="291">
        <v>542</v>
      </c>
    </row>
    <row r="453" spans="39:43">
      <c r="AM453" s="294">
        <v>13</v>
      </c>
      <c r="AN453" s="92" t="s">
        <v>98</v>
      </c>
      <c r="AO453" s="92" t="s">
        <v>384</v>
      </c>
      <c r="AP453" s="93" t="s">
        <v>1095</v>
      </c>
      <c r="AQ453" s="291">
        <v>543</v>
      </c>
    </row>
    <row r="454" spans="39:43">
      <c r="AM454" s="294">
        <v>14</v>
      </c>
      <c r="AN454" s="92" t="s">
        <v>98</v>
      </c>
      <c r="AO454" s="92" t="s">
        <v>407</v>
      </c>
      <c r="AP454" s="93" t="s">
        <v>1096</v>
      </c>
      <c r="AQ454" s="291">
        <v>544</v>
      </c>
    </row>
    <row r="455" spans="39:43">
      <c r="AM455" s="294">
        <v>14</v>
      </c>
      <c r="AN455" s="92" t="s">
        <v>98</v>
      </c>
      <c r="AO455" s="92" t="s">
        <v>407</v>
      </c>
      <c r="AP455" s="93" t="s">
        <v>408</v>
      </c>
      <c r="AQ455" s="291">
        <v>545</v>
      </c>
    </row>
    <row r="456" spans="39:43">
      <c r="AM456" s="294">
        <v>14</v>
      </c>
      <c r="AN456" s="92" t="s">
        <v>98</v>
      </c>
      <c r="AO456" s="92" t="s">
        <v>407</v>
      </c>
      <c r="AP456" s="93" t="s">
        <v>409</v>
      </c>
      <c r="AQ456" s="291">
        <v>546</v>
      </c>
    </row>
    <row r="457" spans="39:43">
      <c r="AM457" s="294">
        <v>14</v>
      </c>
      <c r="AN457" s="92" t="s">
        <v>98</v>
      </c>
      <c r="AO457" s="92" t="s">
        <v>407</v>
      </c>
      <c r="AP457" s="93" t="s">
        <v>410</v>
      </c>
      <c r="AQ457" s="291">
        <v>547</v>
      </c>
    </row>
    <row r="458" spans="39:43">
      <c r="AM458" s="294">
        <v>14</v>
      </c>
      <c r="AN458" s="92" t="s">
        <v>98</v>
      </c>
      <c r="AO458" s="92" t="s">
        <v>407</v>
      </c>
      <c r="AP458" s="93" t="s">
        <v>411</v>
      </c>
      <c r="AQ458" s="291">
        <v>548</v>
      </c>
    </row>
    <row r="459" spans="39:43">
      <c r="AM459" s="294">
        <v>14</v>
      </c>
      <c r="AN459" s="92" t="s">
        <v>98</v>
      </c>
      <c r="AO459" s="92" t="s">
        <v>407</v>
      </c>
      <c r="AP459" s="93" t="s">
        <v>412</v>
      </c>
      <c r="AQ459" s="291">
        <v>549</v>
      </c>
    </row>
    <row r="460" spans="39:43">
      <c r="AM460" s="294">
        <v>14</v>
      </c>
      <c r="AN460" s="92" t="s">
        <v>98</v>
      </c>
      <c r="AO460" s="92" t="s">
        <v>407</v>
      </c>
      <c r="AP460" s="93" t="s">
        <v>413</v>
      </c>
      <c r="AQ460" s="291">
        <v>550</v>
      </c>
    </row>
    <row r="461" spans="39:43">
      <c r="AM461" s="294">
        <v>14</v>
      </c>
      <c r="AN461" s="92" t="s">
        <v>98</v>
      </c>
      <c r="AO461" s="92" t="s">
        <v>407</v>
      </c>
      <c r="AP461" s="93" t="s">
        <v>414</v>
      </c>
      <c r="AQ461" s="291">
        <v>551</v>
      </c>
    </row>
    <row r="462" spans="39:43">
      <c r="AM462" s="294">
        <v>14</v>
      </c>
      <c r="AN462" s="92" t="s">
        <v>98</v>
      </c>
      <c r="AO462" s="92" t="s">
        <v>407</v>
      </c>
      <c r="AP462" s="93" t="s">
        <v>415</v>
      </c>
      <c r="AQ462" s="291">
        <v>552</v>
      </c>
    </row>
    <row r="463" spans="39:43">
      <c r="AM463" s="294">
        <v>14</v>
      </c>
      <c r="AN463" s="92" t="s">
        <v>98</v>
      </c>
      <c r="AO463" s="92" t="s">
        <v>407</v>
      </c>
      <c r="AP463" s="93" t="s">
        <v>416</v>
      </c>
      <c r="AQ463" s="291">
        <v>553</v>
      </c>
    </row>
    <row r="464" spans="39:43">
      <c r="AM464" s="294">
        <v>14</v>
      </c>
      <c r="AN464" s="92" t="s">
        <v>98</v>
      </c>
      <c r="AO464" s="92" t="s">
        <v>407</v>
      </c>
      <c r="AP464" s="93" t="s">
        <v>417</v>
      </c>
      <c r="AQ464" s="291">
        <v>554</v>
      </c>
    </row>
    <row r="465" spans="39:43">
      <c r="AM465" s="294">
        <v>14</v>
      </c>
      <c r="AN465" s="92" t="s">
        <v>98</v>
      </c>
      <c r="AO465" s="92" t="s">
        <v>407</v>
      </c>
      <c r="AP465" s="93" t="s">
        <v>418</v>
      </c>
      <c r="AQ465" s="291">
        <v>555</v>
      </c>
    </row>
    <row r="466" spans="39:43">
      <c r="AM466" s="294">
        <v>14</v>
      </c>
      <c r="AN466" s="92" t="s">
        <v>98</v>
      </c>
      <c r="AO466" s="92" t="s">
        <v>407</v>
      </c>
      <c r="AP466" s="93" t="s">
        <v>419</v>
      </c>
      <c r="AQ466" s="291">
        <v>556</v>
      </c>
    </row>
    <row r="467" spans="39:43">
      <c r="AM467" s="294">
        <v>14</v>
      </c>
      <c r="AN467" s="92" t="s">
        <v>98</v>
      </c>
      <c r="AO467" s="92" t="s">
        <v>407</v>
      </c>
      <c r="AP467" s="93" t="s">
        <v>420</v>
      </c>
      <c r="AQ467" s="291">
        <v>557</v>
      </c>
    </row>
    <row r="468" spans="39:43">
      <c r="AM468" s="294">
        <v>14</v>
      </c>
      <c r="AN468" s="92" t="s">
        <v>98</v>
      </c>
      <c r="AO468" s="92" t="s">
        <v>407</v>
      </c>
      <c r="AP468" s="93" t="s">
        <v>1097</v>
      </c>
      <c r="AQ468" s="291">
        <v>558</v>
      </c>
    </row>
    <row r="469" spans="39:43">
      <c r="AM469" s="294">
        <v>14</v>
      </c>
      <c r="AN469" s="92" t="s">
        <v>98</v>
      </c>
      <c r="AO469" s="92" t="s">
        <v>407</v>
      </c>
      <c r="AP469" s="93" t="s">
        <v>1098</v>
      </c>
      <c r="AQ469" s="291">
        <v>559</v>
      </c>
    </row>
    <row r="470" spans="39:43">
      <c r="AM470" s="294">
        <v>14</v>
      </c>
      <c r="AN470" s="92" t="s">
        <v>98</v>
      </c>
      <c r="AO470" s="92" t="s">
        <v>407</v>
      </c>
      <c r="AP470" s="93" t="s">
        <v>421</v>
      </c>
      <c r="AQ470" s="291">
        <v>560</v>
      </c>
    </row>
    <row r="471" spans="39:43">
      <c r="AM471" s="294">
        <v>14</v>
      </c>
      <c r="AN471" s="92" t="s">
        <v>98</v>
      </c>
      <c r="AO471" s="92" t="s">
        <v>407</v>
      </c>
      <c r="AP471" s="93" t="s">
        <v>1099</v>
      </c>
      <c r="AQ471" s="291">
        <v>561</v>
      </c>
    </row>
    <row r="472" spans="39:43">
      <c r="AM472" s="294"/>
      <c r="AN472" s="92"/>
      <c r="AO472" s="92"/>
      <c r="AP472" s="93"/>
      <c r="AQ472" s="291">
        <v>562</v>
      </c>
    </row>
    <row r="473" spans="39:43">
      <c r="AM473" s="294"/>
      <c r="AN473" s="92"/>
      <c r="AO473" s="92"/>
      <c r="AP473" s="93"/>
      <c r="AQ473" s="291">
        <v>563</v>
      </c>
    </row>
    <row r="474" spans="39:43">
      <c r="AM474" s="294"/>
      <c r="AN474" s="92"/>
      <c r="AO474" s="92"/>
      <c r="AP474" s="93"/>
      <c r="AQ474" s="291">
        <v>564</v>
      </c>
    </row>
    <row r="475" spans="39:43">
      <c r="AM475" s="294">
        <v>15</v>
      </c>
      <c r="AN475" s="92" t="s">
        <v>486</v>
      </c>
      <c r="AO475" s="92" t="s">
        <v>508</v>
      </c>
      <c r="AP475" s="93" t="s">
        <v>509</v>
      </c>
      <c r="AQ475" s="291">
        <v>565</v>
      </c>
    </row>
    <row r="476" spans="39:43">
      <c r="AM476" s="294">
        <v>15</v>
      </c>
      <c r="AN476" s="92" t="s">
        <v>486</v>
      </c>
      <c r="AO476" s="92" t="s">
        <v>508</v>
      </c>
      <c r="AP476" s="93" t="s">
        <v>510</v>
      </c>
      <c r="AQ476" s="291">
        <v>566</v>
      </c>
    </row>
    <row r="477" spans="39:43">
      <c r="AM477" s="294">
        <v>15</v>
      </c>
      <c r="AN477" s="92" t="s">
        <v>486</v>
      </c>
      <c r="AO477" s="92" t="s">
        <v>508</v>
      </c>
      <c r="AP477" s="93" t="s">
        <v>511</v>
      </c>
      <c r="AQ477" s="291">
        <v>567</v>
      </c>
    </row>
    <row r="478" spans="39:43">
      <c r="AM478" s="294">
        <v>15</v>
      </c>
      <c r="AN478" s="92" t="s">
        <v>486</v>
      </c>
      <c r="AO478" s="92" t="s">
        <v>508</v>
      </c>
      <c r="AP478" s="93" t="s">
        <v>512</v>
      </c>
      <c r="AQ478" s="291">
        <v>568</v>
      </c>
    </row>
    <row r="479" spans="39:43">
      <c r="AM479" s="294">
        <v>15</v>
      </c>
      <c r="AN479" s="92" t="s">
        <v>486</v>
      </c>
      <c r="AO479" s="92" t="s">
        <v>508</v>
      </c>
      <c r="AP479" s="93" t="s">
        <v>513</v>
      </c>
      <c r="AQ479" s="291">
        <v>569</v>
      </c>
    </row>
    <row r="480" spans="39:43">
      <c r="AM480" s="294">
        <v>15</v>
      </c>
      <c r="AN480" s="92" t="s">
        <v>486</v>
      </c>
      <c r="AO480" s="92" t="s">
        <v>508</v>
      </c>
      <c r="AP480" s="93" t="s">
        <v>514</v>
      </c>
      <c r="AQ480" s="291">
        <v>570</v>
      </c>
    </row>
    <row r="481" spans="39:43">
      <c r="AM481" s="294">
        <v>15</v>
      </c>
      <c r="AN481" s="92" t="s">
        <v>486</v>
      </c>
      <c r="AO481" s="92" t="s">
        <v>508</v>
      </c>
      <c r="AP481" s="93" t="s">
        <v>515</v>
      </c>
      <c r="AQ481" s="291">
        <v>571</v>
      </c>
    </row>
    <row r="482" spans="39:43">
      <c r="AM482" s="294">
        <v>15</v>
      </c>
      <c r="AN482" s="92" t="s">
        <v>486</v>
      </c>
      <c r="AO482" s="92" t="s">
        <v>508</v>
      </c>
      <c r="AP482" s="93" t="s">
        <v>516</v>
      </c>
      <c r="AQ482" s="291">
        <v>572</v>
      </c>
    </row>
    <row r="483" spans="39:43">
      <c r="AM483" s="294">
        <v>15</v>
      </c>
      <c r="AN483" s="92" t="s">
        <v>486</v>
      </c>
      <c r="AO483" s="92" t="s">
        <v>508</v>
      </c>
      <c r="AP483" s="93" t="s">
        <v>517</v>
      </c>
      <c r="AQ483" s="291">
        <v>573</v>
      </c>
    </row>
    <row r="484" spans="39:43">
      <c r="AM484" s="294">
        <v>15</v>
      </c>
      <c r="AN484" s="92" t="s">
        <v>486</v>
      </c>
      <c r="AO484" s="92" t="s">
        <v>508</v>
      </c>
      <c r="AP484" s="93" t="s">
        <v>508</v>
      </c>
      <c r="AQ484" s="291">
        <v>574</v>
      </c>
    </row>
    <row r="485" spans="39:43">
      <c r="AM485" s="294">
        <v>15</v>
      </c>
      <c r="AN485" s="92" t="s">
        <v>486</v>
      </c>
      <c r="AO485" s="92" t="s">
        <v>508</v>
      </c>
      <c r="AP485" s="93" t="s">
        <v>518</v>
      </c>
      <c r="AQ485" s="291">
        <v>575</v>
      </c>
    </row>
    <row r="486" spans="39:43">
      <c r="AM486" s="294">
        <v>15</v>
      </c>
      <c r="AN486" s="92" t="s">
        <v>486</v>
      </c>
      <c r="AO486" s="92" t="s">
        <v>508</v>
      </c>
      <c r="AP486" s="93" t="s">
        <v>519</v>
      </c>
      <c r="AQ486" s="291">
        <v>576</v>
      </c>
    </row>
    <row r="487" spans="39:43">
      <c r="AM487" s="294">
        <v>15</v>
      </c>
      <c r="AN487" s="92" t="s">
        <v>486</v>
      </c>
      <c r="AO487" s="92" t="s">
        <v>508</v>
      </c>
      <c r="AP487" s="93" t="s">
        <v>520</v>
      </c>
      <c r="AQ487" s="291">
        <v>577</v>
      </c>
    </row>
    <row r="488" spans="39:43">
      <c r="AM488" s="294">
        <v>15</v>
      </c>
      <c r="AN488" s="92" t="s">
        <v>486</v>
      </c>
      <c r="AO488" s="92" t="s">
        <v>508</v>
      </c>
      <c r="AP488" s="93" t="s">
        <v>521</v>
      </c>
      <c r="AQ488" s="291">
        <v>578</v>
      </c>
    </row>
    <row r="489" spans="39:43">
      <c r="AM489" s="294">
        <v>15</v>
      </c>
      <c r="AN489" s="92" t="s">
        <v>486</v>
      </c>
      <c r="AO489" s="92" t="s">
        <v>508</v>
      </c>
      <c r="AP489" s="93" t="s">
        <v>522</v>
      </c>
      <c r="AQ489" s="291">
        <v>579</v>
      </c>
    </row>
    <row r="490" spans="39:43">
      <c r="AM490" s="294"/>
      <c r="AN490" s="92"/>
      <c r="AO490" s="92"/>
      <c r="AP490" s="93"/>
      <c r="AQ490" s="291">
        <v>580</v>
      </c>
    </row>
    <row r="491" spans="39:43">
      <c r="AM491" s="294"/>
      <c r="AN491" s="92"/>
      <c r="AO491" s="92"/>
      <c r="AP491" s="93"/>
      <c r="AQ491" s="291">
        <v>581</v>
      </c>
    </row>
    <row r="492" spans="39:43">
      <c r="AM492" s="294"/>
      <c r="AN492" s="92"/>
      <c r="AO492" s="92"/>
      <c r="AP492" s="93"/>
      <c r="AQ492" s="291">
        <v>582</v>
      </c>
    </row>
    <row r="493" spans="39:43">
      <c r="AM493" s="294">
        <v>16</v>
      </c>
      <c r="AN493" s="92" t="s">
        <v>461</v>
      </c>
      <c r="AO493" s="92" t="s">
        <v>199</v>
      </c>
      <c r="AP493" s="93" t="s">
        <v>462</v>
      </c>
      <c r="AQ493" s="291">
        <v>583</v>
      </c>
    </row>
    <row r="494" spans="39:43">
      <c r="AM494" s="294">
        <v>16</v>
      </c>
      <c r="AN494" s="92" t="s">
        <v>461</v>
      </c>
      <c r="AO494" s="92" t="s">
        <v>199</v>
      </c>
      <c r="AP494" s="93" t="s">
        <v>463</v>
      </c>
      <c r="AQ494" s="291">
        <v>584</v>
      </c>
    </row>
    <row r="495" spans="39:43">
      <c r="AM495" s="294">
        <v>16</v>
      </c>
      <c r="AN495" s="92" t="s">
        <v>461</v>
      </c>
      <c r="AO495" s="92" t="s">
        <v>199</v>
      </c>
      <c r="AP495" s="93" t="s">
        <v>464</v>
      </c>
      <c r="AQ495" s="291">
        <v>585</v>
      </c>
    </row>
    <row r="496" spans="39:43">
      <c r="AM496" s="294">
        <v>16</v>
      </c>
      <c r="AN496" s="92" t="s">
        <v>461</v>
      </c>
      <c r="AO496" s="92" t="s">
        <v>199</v>
      </c>
      <c r="AP496" s="93" t="s">
        <v>465</v>
      </c>
      <c r="AQ496" s="291">
        <v>586</v>
      </c>
    </row>
    <row r="497" spans="39:43">
      <c r="AM497" s="294">
        <v>16</v>
      </c>
      <c r="AN497" s="92" t="s">
        <v>461</v>
      </c>
      <c r="AO497" s="92" t="s">
        <v>199</v>
      </c>
      <c r="AP497" s="93" t="s">
        <v>466</v>
      </c>
      <c r="AQ497" s="291">
        <v>587</v>
      </c>
    </row>
    <row r="498" spans="39:43">
      <c r="AM498" s="294">
        <v>16</v>
      </c>
      <c r="AN498" s="92" t="s">
        <v>461</v>
      </c>
      <c r="AO498" s="92" t="s">
        <v>199</v>
      </c>
      <c r="AP498" s="93" t="s">
        <v>467</v>
      </c>
      <c r="AQ498" s="291">
        <v>588</v>
      </c>
    </row>
    <row r="499" spans="39:43">
      <c r="AM499" s="294">
        <v>16</v>
      </c>
      <c r="AN499" s="92" t="s">
        <v>461</v>
      </c>
      <c r="AO499" s="92" t="s">
        <v>199</v>
      </c>
      <c r="AP499" s="93" t="s">
        <v>468</v>
      </c>
      <c r="AQ499" s="291">
        <v>589</v>
      </c>
    </row>
    <row r="500" spans="39:43">
      <c r="AM500" s="294">
        <v>16</v>
      </c>
      <c r="AN500" s="92" t="s">
        <v>461</v>
      </c>
      <c r="AO500" s="92" t="s">
        <v>199</v>
      </c>
      <c r="AP500" s="93" t="s">
        <v>1100</v>
      </c>
      <c r="AQ500" s="291">
        <v>590</v>
      </c>
    </row>
    <row r="501" spans="39:43">
      <c r="AM501" s="294">
        <v>16</v>
      </c>
      <c r="AN501" s="92" t="s">
        <v>461</v>
      </c>
      <c r="AO501" s="92" t="s">
        <v>199</v>
      </c>
      <c r="AP501" s="93" t="s">
        <v>469</v>
      </c>
      <c r="AQ501" s="291">
        <v>591</v>
      </c>
    </row>
    <row r="502" spans="39:43">
      <c r="AM502" s="294">
        <v>16</v>
      </c>
      <c r="AN502" s="92" t="s">
        <v>461</v>
      </c>
      <c r="AO502" s="92" t="s">
        <v>199</v>
      </c>
      <c r="AP502" s="93" t="s">
        <v>470</v>
      </c>
      <c r="AQ502" s="291">
        <v>592</v>
      </c>
    </row>
    <row r="503" spans="39:43">
      <c r="AM503" s="294">
        <v>16</v>
      </c>
      <c r="AN503" s="92" t="s">
        <v>461</v>
      </c>
      <c r="AO503" s="92" t="s">
        <v>199</v>
      </c>
      <c r="AP503" s="93" t="s">
        <v>471</v>
      </c>
      <c r="AQ503" s="291">
        <v>593</v>
      </c>
    </row>
    <row r="504" spans="39:43">
      <c r="AM504" s="294">
        <v>16</v>
      </c>
      <c r="AN504" s="92" t="s">
        <v>461</v>
      </c>
      <c r="AO504" s="92" t="s">
        <v>199</v>
      </c>
      <c r="AP504" s="93" t="s">
        <v>472</v>
      </c>
      <c r="AQ504" s="291">
        <v>594</v>
      </c>
    </row>
    <row r="505" spans="39:43">
      <c r="AM505" s="294">
        <v>16</v>
      </c>
      <c r="AN505" s="92" t="s">
        <v>461</v>
      </c>
      <c r="AO505" s="92" t="s">
        <v>199</v>
      </c>
      <c r="AP505" s="93" t="s">
        <v>473</v>
      </c>
      <c r="AQ505" s="291">
        <v>595</v>
      </c>
    </row>
    <row r="506" spans="39:43">
      <c r="AM506" s="294">
        <v>16</v>
      </c>
      <c r="AN506" s="92" t="s">
        <v>461</v>
      </c>
      <c r="AO506" s="92" t="s">
        <v>199</v>
      </c>
      <c r="AP506" s="93" t="s">
        <v>474</v>
      </c>
      <c r="AQ506" s="291">
        <v>596</v>
      </c>
    </row>
    <row r="507" spans="39:43">
      <c r="AM507" s="294">
        <v>16</v>
      </c>
      <c r="AN507" s="92" t="s">
        <v>461</v>
      </c>
      <c r="AO507" s="92" t="s">
        <v>199</v>
      </c>
      <c r="AP507" s="93" t="s">
        <v>475</v>
      </c>
      <c r="AQ507" s="291">
        <v>597</v>
      </c>
    </row>
    <row r="508" spans="39:43">
      <c r="AM508" s="294">
        <v>16</v>
      </c>
      <c r="AN508" s="92" t="s">
        <v>461</v>
      </c>
      <c r="AO508" s="92" t="s">
        <v>199</v>
      </c>
      <c r="AP508" s="93" t="s">
        <v>476</v>
      </c>
      <c r="AQ508" s="291">
        <v>598</v>
      </c>
    </row>
    <row r="509" spans="39:43">
      <c r="AM509" s="294">
        <v>16</v>
      </c>
      <c r="AN509" s="92" t="s">
        <v>461</v>
      </c>
      <c r="AO509" s="92" t="s">
        <v>199</v>
      </c>
      <c r="AP509" s="93" t="s">
        <v>477</v>
      </c>
      <c r="AQ509" s="291">
        <v>599</v>
      </c>
    </row>
    <row r="510" spans="39:43">
      <c r="AM510" s="294">
        <v>16</v>
      </c>
      <c r="AN510" s="92" t="s">
        <v>461</v>
      </c>
      <c r="AO510" s="92" t="s">
        <v>199</v>
      </c>
      <c r="AP510" s="93" t="s">
        <v>478</v>
      </c>
      <c r="AQ510" s="291">
        <v>600</v>
      </c>
    </row>
    <row r="511" spans="39:43">
      <c r="AM511" s="294">
        <v>16</v>
      </c>
      <c r="AN511" s="92" t="s">
        <v>461</v>
      </c>
      <c r="AO511" s="92" t="s">
        <v>199</v>
      </c>
      <c r="AP511" s="93" t="s">
        <v>479</v>
      </c>
      <c r="AQ511" s="291">
        <v>601</v>
      </c>
    </row>
    <row r="512" spans="39:43">
      <c r="AM512" s="294">
        <v>16</v>
      </c>
      <c r="AN512" s="92" t="s">
        <v>461</v>
      </c>
      <c r="AO512" s="92" t="s">
        <v>199</v>
      </c>
      <c r="AP512" s="93" t="s">
        <v>480</v>
      </c>
      <c r="AQ512" s="291">
        <v>602</v>
      </c>
    </row>
    <row r="513" spans="39:43">
      <c r="AM513" s="294">
        <v>16</v>
      </c>
      <c r="AN513" s="92" t="s">
        <v>461</v>
      </c>
      <c r="AO513" s="92" t="s">
        <v>199</v>
      </c>
      <c r="AP513" s="93" t="s">
        <v>481</v>
      </c>
      <c r="AQ513" s="291">
        <v>603</v>
      </c>
    </row>
    <row r="514" spans="39:43">
      <c r="AM514" s="294">
        <v>16</v>
      </c>
      <c r="AN514" s="92" t="s">
        <v>461</v>
      </c>
      <c r="AO514" s="92" t="s">
        <v>199</v>
      </c>
      <c r="AP514" s="93" t="s">
        <v>482</v>
      </c>
      <c r="AQ514" s="291">
        <v>604</v>
      </c>
    </row>
    <row r="515" spans="39:43">
      <c r="AM515" s="294">
        <v>16</v>
      </c>
      <c r="AN515" s="92" t="s">
        <v>461</v>
      </c>
      <c r="AO515" s="92" t="s">
        <v>199</v>
      </c>
      <c r="AP515" s="93" t="s">
        <v>483</v>
      </c>
      <c r="AQ515" s="291">
        <v>605</v>
      </c>
    </row>
    <row r="516" spans="39:43">
      <c r="AM516" s="294">
        <v>16</v>
      </c>
      <c r="AN516" s="92" t="s">
        <v>461</v>
      </c>
      <c r="AO516" s="92" t="s">
        <v>199</v>
      </c>
      <c r="AP516" s="93" t="s">
        <v>484</v>
      </c>
      <c r="AQ516" s="291">
        <v>606</v>
      </c>
    </row>
    <row r="517" spans="39:43">
      <c r="AM517" s="294">
        <v>16</v>
      </c>
      <c r="AN517" s="92" t="s">
        <v>461</v>
      </c>
      <c r="AO517" s="92" t="s">
        <v>199</v>
      </c>
      <c r="AP517" s="93" t="s">
        <v>485</v>
      </c>
      <c r="AQ517" s="291">
        <v>607</v>
      </c>
    </row>
    <row r="518" spans="39:43">
      <c r="AM518" s="294">
        <v>16</v>
      </c>
      <c r="AN518" s="92" t="s">
        <v>461</v>
      </c>
      <c r="AO518" s="92" t="s">
        <v>199</v>
      </c>
      <c r="AP518" s="93" t="s">
        <v>979</v>
      </c>
      <c r="AQ518" s="291">
        <v>608</v>
      </c>
    </row>
    <row r="519" spans="39:43">
      <c r="AM519" s="294"/>
      <c r="AN519" s="92"/>
      <c r="AO519" s="92"/>
      <c r="AP519" s="93"/>
      <c r="AQ519" s="291">
        <v>609</v>
      </c>
    </row>
    <row r="520" spans="39:43">
      <c r="AM520" s="294"/>
      <c r="AN520" s="92"/>
      <c r="AO520" s="92"/>
      <c r="AP520" s="93"/>
      <c r="AQ520" s="291">
        <v>610</v>
      </c>
    </row>
    <row r="521" spans="39:43">
      <c r="AM521" s="294"/>
      <c r="AN521" s="92"/>
      <c r="AO521" s="92"/>
      <c r="AP521" s="93"/>
      <c r="AQ521" s="291">
        <v>611</v>
      </c>
    </row>
    <row r="522" spans="39:43">
      <c r="AM522" s="294">
        <v>17</v>
      </c>
      <c r="AN522" s="92" t="s">
        <v>486</v>
      </c>
      <c r="AO522" s="92" t="s">
        <v>198</v>
      </c>
      <c r="AP522" s="93" t="s">
        <v>487</v>
      </c>
      <c r="AQ522" s="291">
        <v>612</v>
      </c>
    </row>
    <row r="523" spans="39:43">
      <c r="AM523" s="294">
        <v>17</v>
      </c>
      <c r="AN523" s="92" t="s">
        <v>486</v>
      </c>
      <c r="AO523" s="92" t="s">
        <v>198</v>
      </c>
      <c r="AP523" s="93" t="s">
        <v>488</v>
      </c>
      <c r="AQ523" s="291">
        <v>613</v>
      </c>
    </row>
    <row r="524" spans="39:43">
      <c r="AM524" s="294">
        <v>17</v>
      </c>
      <c r="AN524" s="92" t="s">
        <v>486</v>
      </c>
      <c r="AO524" s="92" t="s">
        <v>198</v>
      </c>
      <c r="AP524" s="93" t="s">
        <v>489</v>
      </c>
      <c r="AQ524" s="291">
        <v>614</v>
      </c>
    </row>
    <row r="525" spans="39:43">
      <c r="AM525" s="294">
        <v>17</v>
      </c>
      <c r="AN525" s="92" t="s">
        <v>486</v>
      </c>
      <c r="AO525" s="92" t="s">
        <v>198</v>
      </c>
      <c r="AP525" s="93" t="s">
        <v>490</v>
      </c>
      <c r="AQ525" s="291">
        <v>615</v>
      </c>
    </row>
    <row r="526" spans="39:43">
      <c r="AM526" s="294">
        <v>17</v>
      </c>
      <c r="AN526" s="92" t="s">
        <v>486</v>
      </c>
      <c r="AO526" s="92" t="s">
        <v>198</v>
      </c>
      <c r="AP526" s="93" t="s">
        <v>491</v>
      </c>
      <c r="AQ526" s="291">
        <v>616</v>
      </c>
    </row>
    <row r="527" spans="39:43">
      <c r="AM527" s="294">
        <v>17</v>
      </c>
      <c r="AN527" s="92" t="s">
        <v>486</v>
      </c>
      <c r="AO527" s="92" t="s">
        <v>198</v>
      </c>
      <c r="AP527" s="93" t="s">
        <v>492</v>
      </c>
      <c r="AQ527" s="291">
        <v>617</v>
      </c>
    </row>
    <row r="528" spans="39:43">
      <c r="AM528" s="294">
        <v>17</v>
      </c>
      <c r="AN528" s="92" t="s">
        <v>486</v>
      </c>
      <c r="AO528" s="92" t="s">
        <v>198</v>
      </c>
      <c r="AP528" s="93" t="s">
        <v>493</v>
      </c>
      <c r="AQ528" s="291">
        <v>618</v>
      </c>
    </row>
    <row r="529" spans="39:43">
      <c r="AM529" s="294">
        <v>17</v>
      </c>
      <c r="AN529" s="92" t="s">
        <v>486</v>
      </c>
      <c r="AO529" s="92" t="s">
        <v>198</v>
      </c>
      <c r="AP529" s="93" t="s">
        <v>494</v>
      </c>
      <c r="AQ529" s="291">
        <v>619</v>
      </c>
    </row>
    <row r="530" spans="39:43">
      <c r="AM530" s="294">
        <v>17</v>
      </c>
      <c r="AN530" s="92" t="s">
        <v>486</v>
      </c>
      <c r="AO530" s="92" t="s">
        <v>198</v>
      </c>
      <c r="AP530" s="93" t="s">
        <v>495</v>
      </c>
      <c r="AQ530" s="291">
        <v>620</v>
      </c>
    </row>
    <row r="531" spans="39:43">
      <c r="AM531" s="294">
        <v>17</v>
      </c>
      <c r="AN531" s="92" t="s">
        <v>486</v>
      </c>
      <c r="AO531" s="92" t="s">
        <v>198</v>
      </c>
      <c r="AP531" s="93" t="s">
        <v>496</v>
      </c>
      <c r="AQ531" s="291">
        <v>621</v>
      </c>
    </row>
    <row r="532" spans="39:43">
      <c r="AM532" s="294">
        <v>17</v>
      </c>
      <c r="AN532" s="92" t="s">
        <v>486</v>
      </c>
      <c r="AO532" s="92" t="s">
        <v>198</v>
      </c>
      <c r="AP532" s="93" t="s">
        <v>497</v>
      </c>
      <c r="AQ532" s="291">
        <v>622</v>
      </c>
    </row>
    <row r="533" spans="39:43">
      <c r="AM533" s="294">
        <v>17</v>
      </c>
      <c r="AN533" s="92" t="s">
        <v>486</v>
      </c>
      <c r="AO533" s="92" t="s">
        <v>198</v>
      </c>
      <c r="AP533" s="93" t="s">
        <v>498</v>
      </c>
      <c r="AQ533" s="291">
        <v>623</v>
      </c>
    </row>
    <row r="534" spans="39:43">
      <c r="AM534" s="294">
        <v>17</v>
      </c>
      <c r="AN534" s="92" t="s">
        <v>486</v>
      </c>
      <c r="AO534" s="92" t="s">
        <v>198</v>
      </c>
      <c r="AP534" s="93" t="s">
        <v>499</v>
      </c>
      <c r="AQ534" s="291">
        <v>624</v>
      </c>
    </row>
    <row r="535" spans="39:43">
      <c r="AM535" s="294">
        <v>17</v>
      </c>
      <c r="AN535" s="92" t="s">
        <v>486</v>
      </c>
      <c r="AO535" s="92" t="s">
        <v>198</v>
      </c>
      <c r="AP535" s="93" t="s">
        <v>500</v>
      </c>
      <c r="AQ535" s="291">
        <v>625</v>
      </c>
    </row>
    <row r="536" spans="39:43">
      <c r="AM536" s="294">
        <v>17</v>
      </c>
      <c r="AN536" s="92" t="s">
        <v>486</v>
      </c>
      <c r="AO536" s="92" t="s">
        <v>198</v>
      </c>
      <c r="AP536" s="93" t="s">
        <v>501</v>
      </c>
      <c r="AQ536" s="291">
        <v>626</v>
      </c>
    </row>
    <row r="537" spans="39:43">
      <c r="AM537" s="294">
        <v>17</v>
      </c>
      <c r="AN537" s="92" t="s">
        <v>486</v>
      </c>
      <c r="AO537" s="92" t="s">
        <v>198</v>
      </c>
      <c r="AP537" s="93" t="s">
        <v>502</v>
      </c>
      <c r="AQ537" s="291">
        <v>627</v>
      </c>
    </row>
    <row r="538" spans="39:43">
      <c r="AM538" s="294">
        <v>17</v>
      </c>
      <c r="AN538" s="92" t="s">
        <v>486</v>
      </c>
      <c r="AO538" s="92" t="s">
        <v>198</v>
      </c>
      <c r="AP538" s="93" t="s">
        <v>503</v>
      </c>
      <c r="AQ538" s="291">
        <v>628</v>
      </c>
    </row>
    <row r="539" spans="39:43">
      <c r="AM539" s="294">
        <v>17</v>
      </c>
      <c r="AN539" s="92" t="s">
        <v>486</v>
      </c>
      <c r="AO539" s="92" t="s">
        <v>198</v>
      </c>
      <c r="AP539" s="93" t="s">
        <v>504</v>
      </c>
      <c r="AQ539" s="291">
        <v>629</v>
      </c>
    </row>
    <row r="540" spans="39:43">
      <c r="AM540" s="294">
        <v>17</v>
      </c>
      <c r="AN540" s="92" t="s">
        <v>486</v>
      </c>
      <c r="AO540" s="92" t="s">
        <v>198</v>
      </c>
      <c r="AP540" s="93" t="s">
        <v>505</v>
      </c>
      <c r="AQ540" s="291">
        <v>630</v>
      </c>
    </row>
    <row r="541" spans="39:43">
      <c r="AM541" s="294">
        <v>17</v>
      </c>
      <c r="AN541" s="92" t="s">
        <v>486</v>
      </c>
      <c r="AO541" s="92" t="s">
        <v>198</v>
      </c>
      <c r="AP541" s="93" t="s">
        <v>506</v>
      </c>
      <c r="AQ541" s="291">
        <v>631</v>
      </c>
    </row>
    <row r="542" spans="39:43">
      <c r="AM542" s="294">
        <v>17</v>
      </c>
      <c r="AN542" s="92" t="s">
        <v>486</v>
      </c>
      <c r="AO542" s="92" t="s">
        <v>198</v>
      </c>
      <c r="AP542" s="93" t="s">
        <v>507</v>
      </c>
      <c r="AQ542" s="291">
        <v>632</v>
      </c>
    </row>
    <row r="543" spans="39:43">
      <c r="AM543" s="294">
        <v>17</v>
      </c>
      <c r="AN543" s="92" t="s">
        <v>486</v>
      </c>
      <c r="AO543" s="92" t="s">
        <v>198</v>
      </c>
      <c r="AP543" s="93" t="s">
        <v>1101</v>
      </c>
      <c r="AQ543" s="291">
        <v>633</v>
      </c>
    </row>
    <row r="544" spans="39:43">
      <c r="AM544" s="294">
        <v>17</v>
      </c>
      <c r="AN544" s="92" t="s">
        <v>486</v>
      </c>
      <c r="AO544" s="92" t="s">
        <v>198</v>
      </c>
      <c r="AP544" s="93" t="s">
        <v>988</v>
      </c>
      <c r="AQ544" s="291">
        <v>634</v>
      </c>
    </row>
    <row r="545" spans="39:43">
      <c r="AM545" s="294">
        <v>17</v>
      </c>
      <c r="AN545" s="92" t="s">
        <v>486</v>
      </c>
      <c r="AO545" s="92" t="s">
        <v>198</v>
      </c>
      <c r="AP545" s="93" t="s">
        <v>980</v>
      </c>
      <c r="AQ545" s="291">
        <v>635</v>
      </c>
    </row>
    <row r="546" spans="39:43">
      <c r="AM546" s="294"/>
      <c r="AN546" s="92"/>
      <c r="AO546" s="92"/>
      <c r="AP546" s="93"/>
      <c r="AQ546" s="291">
        <v>636</v>
      </c>
    </row>
    <row r="547" spans="39:43">
      <c r="AM547" s="294"/>
      <c r="AN547" s="92"/>
      <c r="AO547" s="92"/>
      <c r="AP547" s="93"/>
      <c r="AQ547" s="291">
        <v>637</v>
      </c>
    </row>
    <row r="548" spans="39:43">
      <c r="AM548" s="294"/>
      <c r="AN548" s="92"/>
      <c r="AO548" s="92"/>
      <c r="AP548" s="93"/>
      <c r="AQ548" s="291">
        <v>638</v>
      </c>
    </row>
    <row r="549" spans="39:43">
      <c r="AM549" s="294">
        <v>18</v>
      </c>
      <c r="AN549" s="92" t="s">
        <v>92</v>
      </c>
      <c r="AO549" s="92" t="s">
        <v>739</v>
      </c>
      <c r="AP549" s="93" t="s">
        <v>740</v>
      </c>
      <c r="AQ549" s="291">
        <v>639</v>
      </c>
    </row>
    <row r="550" spans="39:43">
      <c r="AM550" s="294">
        <v>18</v>
      </c>
      <c r="AN550" s="92" t="s">
        <v>92</v>
      </c>
      <c r="AO550" s="92" t="s">
        <v>739</v>
      </c>
      <c r="AP550" s="93" t="s">
        <v>741</v>
      </c>
      <c r="AQ550" s="291">
        <v>640</v>
      </c>
    </row>
    <row r="551" spans="39:43">
      <c r="AM551" s="294">
        <v>18</v>
      </c>
      <c r="AN551" s="92" t="s">
        <v>92</v>
      </c>
      <c r="AO551" s="92" t="s">
        <v>739</v>
      </c>
      <c r="AP551" s="93" t="s">
        <v>742</v>
      </c>
      <c r="AQ551" s="291">
        <v>641</v>
      </c>
    </row>
    <row r="552" spans="39:43">
      <c r="AM552" s="294">
        <v>18</v>
      </c>
      <c r="AN552" s="92" t="s">
        <v>92</v>
      </c>
      <c r="AO552" s="92" t="s">
        <v>739</v>
      </c>
      <c r="AP552" s="93" t="s">
        <v>743</v>
      </c>
      <c r="AQ552" s="291">
        <v>642</v>
      </c>
    </row>
    <row r="553" spans="39:43">
      <c r="AM553" s="294">
        <v>18</v>
      </c>
      <c r="AN553" s="92" t="s">
        <v>92</v>
      </c>
      <c r="AO553" s="92" t="s">
        <v>739</v>
      </c>
      <c r="AP553" s="93" t="s">
        <v>744</v>
      </c>
      <c r="AQ553" s="291">
        <v>643</v>
      </c>
    </row>
    <row r="554" spans="39:43">
      <c r="AM554" s="294">
        <v>18</v>
      </c>
      <c r="AN554" s="92" t="s">
        <v>92</v>
      </c>
      <c r="AO554" s="92" t="s">
        <v>739</v>
      </c>
      <c r="AP554" s="93" t="s">
        <v>745</v>
      </c>
      <c r="AQ554" s="291">
        <v>644</v>
      </c>
    </row>
    <row r="555" spans="39:43">
      <c r="AM555" s="294">
        <v>18</v>
      </c>
      <c r="AN555" s="92" t="s">
        <v>92</v>
      </c>
      <c r="AO555" s="92" t="s">
        <v>739</v>
      </c>
      <c r="AP555" s="93" t="s">
        <v>746</v>
      </c>
      <c r="AQ555" s="291">
        <v>645</v>
      </c>
    </row>
    <row r="556" spans="39:43">
      <c r="AM556" s="294">
        <v>18</v>
      </c>
      <c r="AN556" s="92" t="s">
        <v>92</v>
      </c>
      <c r="AO556" s="92" t="s">
        <v>739</v>
      </c>
      <c r="AP556" s="93" t="s">
        <v>747</v>
      </c>
      <c r="AQ556" s="291">
        <v>646</v>
      </c>
    </row>
    <row r="557" spans="39:43">
      <c r="AM557" s="294">
        <v>18</v>
      </c>
      <c r="AN557" s="92" t="s">
        <v>92</v>
      </c>
      <c r="AO557" s="92" t="s">
        <v>739</v>
      </c>
      <c r="AP557" s="93" t="s">
        <v>748</v>
      </c>
      <c r="AQ557" s="291">
        <v>647</v>
      </c>
    </row>
    <row r="558" spans="39:43">
      <c r="AM558" s="294">
        <v>18</v>
      </c>
      <c r="AN558" s="92" t="s">
        <v>92</v>
      </c>
      <c r="AO558" s="92" t="s">
        <v>739</v>
      </c>
      <c r="AP558" s="93" t="s">
        <v>749</v>
      </c>
      <c r="AQ558" s="291">
        <v>648</v>
      </c>
    </row>
    <row r="559" spans="39:43">
      <c r="AM559" s="294">
        <v>18</v>
      </c>
      <c r="AN559" s="92" t="s">
        <v>92</v>
      </c>
      <c r="AO559" s="92" t="s">
        <v>739</v>
      </c>
      <c r="AP559" s="93" t="s">
        <v>750</v>
      </c>
      <c r="AQ559" s="291">
        <v>649</v>
      </c>
    </row>
    <row r="560" spans="39:43">
      <c r="AM560" s="294">
        <v>18</v>
      </c>
      <c r="AN560" s="92" t="s">
        <v>92</v>
      </c>
      <c r="AO560" s="92" t="s">
        <v>739</v>
      </c>
      <c r="AP560" s="93" t="s">
        <v>751</v>
      </c>
      <c r="AQ560" s="291">
        <v>650</v>
      </c>
    </row>
    <row r="561" spans="39:43">
      <c r="AM561" s="294">
        <v>18</v>
      </c>
      <c r="AN561" s="92" t="s">
        <v>92</v>
      </c>
      <c r="AO561" s="92" t="s">
        <v>739</v>
      </c>
      <c r="AP561" s="93" t="s">
        <v>1102</v>
      </c>
      <c r="AQ561" s="291">
        <v>651</v>
      </c>
    </row>
    <row r="562" spans="39:43">
      <c r="AM562" s="294">
        <v>18</v>
      </c>
      <c r="AN562" s="92" t="s">
        <v>92</v>
      </c>
      <c r="AO562" s="92" t="s">
        <v>739</v>
      </c>
      <c r="AP562" s="93" t="s">
        <v>752</v>
      </c>
      <c r="AQ562" s="291">
        <v>652</v>
      </c>
    </row>
    <row r="563" spans="39:43">
      <c r="AM563" s="294">
        <v>18</v>
      </c>
      <c r="AN563" s="92" t="s">
        <v>92</v>
      </c>
      <c r="AO563" s="92" t="s">
        <v>739</v>
      </c>
      <c r="AP563" s="93" t="s">
        <v>753</v>
      </c>
      <c r="AQ563" s="291">
        <v>653</v>
      </c>
    </row>
    <row r="564" spans="39:43">
      <c r="AM564" s="294">
        <v>18</v>
      </c>
      <c r="AN564" s="92" t="s">
        <v>92</v>
      </c>
      <c r="AO564" s="92" t="s">
        <v>739</v>
      </c>
      <c r="AP564" s="93" t="s">
        <v>754</v>
      </c>
      <c r="AQ564" s="291">
        <v>654</v>
      </c>
    </row>
    <row r="565" spans="39:43">
      <c r="AM565" s="294">
        <v>18</v>
      </c>
      <c r="AN565" s="92" t="s">
        <v>92</v>
      </c>
      <c r="AO565" s="92" t="s">
        <v>739</v>
      </c>
      <c r="AP565" s="93" t="s">
        <v>755</v>
      </c>
      <c r="AQ565" s="291">
        <v>655</v>
      </c>
    </row>
    <row r="566" spans="39:43">
      <c r="AM566" s="294">
        <v>18</v>
      </c>
      <c r="AN566" s="92" t="s">
        <v>92</v>
      </c>
      <c r="AO566" s="92" t="s">
        <v>739</v>
      </c>
      <c r="AP566" s="93" t="s">
        <v>756</v>
      </c>
      <c r="AQ566" s="291">
        <v>656</v>
      </c>
    </row>
    <row r="567" spans="39:43">
      <c r="AM567" s="294">
        <v>18</v>
      </c>
      <c r="AN567" s="92" t="s">
        <v>92</v>
      </c>
      <c r="AO567" s="92" t="s">
        <v>739</v>
      </c>
      <c r="AP567" s="93" t="s">
        <v>757</v>
      </c>
      <c r="AQ567" s="291">
        <v>657</v>
      </c>
    </row>
    <row r="568" spans="39:43">
      <c r="AM568" s="294">
        <v>18</v>
      </c>
      <c r="AN568" s="92" t="s">
        <v>92</v>
      </c>
      <c r="AO568" s="92" t="s">
        <v>739</v>
      </c>
      <c r="AP568" s="93" t="s">
        <v>758</v>
      </c>
      <c r="AQ568" s="291">
        <v>658</v>
      </c>
    </row>
    <row r="569" spans="39:43">
      <c r="AM569" s="294">
        <v>18</v>
      </c>
      <c r="AN569" s="92" t="s">
        <v>92</v>
      </c>
      <c r="AO569" s="92" t="s">
        <v>739</v>
      </c>
      <c r="AP569" s="93" t="s">
        <v>759</v>
      </c>
      <c r="AQ569" s="291">
        <v>659</v>
      </c>
    </row>
    <row r="570" spans="39:43">
      <c r="AM570" s="294">
        <v>18</v>
      </c>
      <c r="AN570" s="92" t="s">
        <v>92</v>
      </c>
      <c r="AO570" s="92" t="s">
        <v>739</v>
      </c>
      <c r="AP570" s="93" t="s">
        <v>760</v>
      </c>
      <c r="AQ570" s="291">
        <v>660</v>
      </c>
    </row>
    <row r="571" spans="39:43">
      <c r="AM571" s="294">
        <v>18</v>
      </c>
      <c r="AN571" s="92" t="s">
        <v>92</v>
      </c>
      <c r="AO571" s="92" t="s">
        <v>739</v>
      </c>
      <c r="AP571" s="93" t="s">
        <v>761</v>
      </c>
      <c r="AQ571" s="291">
        <v>661</v>
      </c>
    </row>
    <row r="572" spans="39:43">
      <c r="AM572" s="294">
        <v>18</v>
      </c>
      <c r="AN572" s="92" t="s">
        <v>92</v>
      </c>
      <c r="AO572" s="92" t="s">
        <v>739</v>
      </c>
      <c r="AP572" s="93" t="s">
        <v>762</v>
      </c>
      <c r="AQ572" s="291">
        <v>662</v>
      </c>
    </row>
    <row r="573" spans="39:43">
      <c r="AM573" s="294">
        <v>18</v>
      </c>
      <c r="AN573" s="92" t="s">
        <v>92</v>
      </c>
      <c r="AO573" s="92" t="s">
        <v>739</v>
      </c>
      <c r="AP573" s="93" t="s">
        <v>763</v>
      </c>
      <c r="AQ573" s="291">
        <v>663</v>
      </c>
    </row>
    <row r="574" spans="39:43">
      <c r="AM574" s="294">
        <v>18</v>
      </c>
      <c r="AN574" s="92" t="s">
        <v>92</v>
      </c>
      <c r="AO574" s="92" t="s">
        <v>739</v>
      </c>
      <c r="AP574" s="93" t="s">
        <v>764</v>
      </c>
      <c r="AQ574" s="291">
        <v>664</v>
      </c>
    </row>
    <row r="575" spans="39:43">
      <c r="AM575" s="294">
        <v>18</v>
      </c>
      <c r="AN575" s="92" t="s">
        <v>92</v>
      </c>
      <c r="AO575" s="92" t="s">
        <v>739</v>
      </c>
      <c r="AP575" s="93" t="s">
        <v>765</v>
      </c>
      <c r="AQ575" s="291">
        <v>665</v>
      </c>
    </row>
    <row r="576" spans="39:43">
      <c r="AM576" s="294">
        <v>18</v>
      </c>
      <c r="AN576" s="92" t="s">
        <v>92</v>
      </c>
      <c r="AO576" s="92" t="s">
        <v>739</v>
      </c>
      <c r="AP576" s="93" t="s">
        <v>766</v>
      </c>
      <c r="AQ576" s="291">
        <v>666</v>
      </c>
    </row>
    <row r="577" spans="39:43">
      <c r="AM577" s="294">
        <v>18</v>
      </c>
      <c r="AN577" s="92" t="s">
        <v>92</v>
      </c>
      <c r="AO577" s="92" t="s">
        <v>739</v>
      </c>
      <c r="AP577" s="93" t="s">
        <v>767</v>
      </c>
      <c r="AQ577" s="291">
        <v>667</v>
      </c>
    </row>
    <row r="578" spans="39:43">
      <c r="AM578" s="294">
        <v>18</v>
      </c>
      <c r="AN578" s="92" t="s">
        <v>92</v>
      </c>
      <c r="AO578" s="92" t="s">
        <v>739</v>
      </c>
      <c r="AP578" s="93" t="s">
        <v>768</v>
      </c>
      <c r="AQ578" s="291">
        <v>668</v>
      </c>
    </row>
    <row r="579" spans="39:43">
      <c r="AM579" s="294">
        <v>18</v>
      </c>
      <c r="AN579" s="92" t="s">
        <v>92</v>
      </c>
      <c r="AO579" s="92" t="s">
        <v>739</v>
      </c>
      <c r="AP579" s="93" t="s">
        <v>769</v>
      </c>
      <c r="AQ579" s="291">
        <v>669</v>
      </c>
    </row>
    <row r="580" spans="39:43">
      <c r="AM580" s="294">
        <v>18</v>
      </c>
      <c r="AN580" s="92" t="s">
        <v>92</v>
      </c>
      <c r="AO580" s="92" t="s">
        <v>739</v>
      </c>
      <c r="AP580" s="93" t="s">
        <v>770</v>
      </c>
      <c r="AQ580" s="291">
        <v>670</v>
      </c>
    </row>
    <row r="581" spans="39:43">
      <c r="AM581" s="294">
        <v>18</v>
      </c>
      <c r="AN581" s="92" t="s">
        <v>92</v>
      </c>
      <c r="AO581" s="92" t="s">
        <v>739</v>
      </c>
      <c r="AP581" s="93" t="s">
        <v>771</v>
      </c>
      <c r="AQ581" s="291">
        <v>671</v>
      </c>
    </row>
    <row r="582" spans="39:43">
      <c r="AM582" s="294">
        <v>18</v>
      </c>
      <c r="AN582" s="92" t="s">
        <v>92</v>
      </c>
      <c r="AO582" s="92" t="s">
        <v>739</v>
      </c>
      <c r="AP582" s="93" t="s">
        <v>772</v>
      </c>
      <c r="AQ582" s="291">
        <v>672</v>
      </c>
    </row>
    <row r="583" spans="39:43">
      <c r="AM583" s="294">
        <v>18</v>
      </c>
      <c r="AN583" s="92" t="s">
        <v>92</v>
      </c>
      <c r="AO583" s="92" t="s">
        <v>739</v>
      </c>
      <c r="AP583" s="93" t="s">
        <v>773</v>
      </c>
      <c r="AQ583" s="291">
        <v>673</v>
      </c>
    </row>
    <row r="584" spans="39:43">
      <c r="AM584" s="294">
        <v>18</v>
      </c>
      <c r="AN584" s="92" t="s">
        <v>92</v>
      </c>
      <c r="AO584" s="92" t="s">
        <v>739</v>
      </c>
      <c r="AP584" s="93" t="s">
        <v>774</v>
      </c>
      <c r="AQ584" s="291">
        <v>674</v>
      </c>
    </row>
    <row r="585" spans="39:43">
      <c r="AM585" s="294">
        <v>18</v>
      </c>
      <c r="AN585" s="92" t="s">
        <v>92</v>
      </c>
      <c r="AO585" s="92" t="s">
        <v>739</v>
      </c>
      <c r="AP585" s="93" t="s">
        <v>775</v>
      </c>
      <c r="AQ585" s="291">
        <v>675</v>
      </c>
    </row>
    <row r="586" spans="39:43">
      <c r="AM586" s="294">
        <v>18</v>
      </c>
      <c r="AN586" s="92" t="s">
        <v>92</v>
      </c>
      <c r="AO586" s="92" t="s">
        <v>739</v>
      </c>
      <c r="AP586" s="93" t="s">
        <v>776</v>
      </c>
      <c r="AQ586" s="291">
        <v>676</v>
      </c>
    </row>
    <row r="587" spans="39:43">
      <c r="AM587" s="294">
        <v>18</v>
      </c>
      <c r="AN587" s="92" t="s">
        <v>92</v>
      </c>
      <c r="AO587" s="92" t="s">
        <v>739</v>
      </c>
      <c r="AP587" s="93" t="s">
        <v>777</v>
      </c>
      <c r="AQ587" s="291">
        <v>677</v>
      </c>
    </row>
    <row r="588" spans="39:43">
      <c r="AM588" s="294">
        <v>18</v>
      </c>
      <c r="AN588" s="92" t="s">
        <v>92</v>
      </c>
      <c r="AO588" s="92" t="s">
        <v>739</v>
      </c>
      <c r="AP588" s="93" t="s">
        <v>778</v>
      </c>
      <c r="AQ588" s="291">
        <v>678</v>
      </c>
    </row>
    <row r="589" spans="39:43">
      <c r="AM589" s="294">
        <v>18</v>
      </c>
      <c r="AN589" s="92" t="s">
        <v>92</v>
      </c>
      <c r="AO589" s="92" t="s">
        <v>739</v>
      </c>
      <c r="AP589" s="93" t="s">
        <v>779</v>
      </c>
      <c r="AQ589" s="291">
        <v>679</v>
      </c>
    </row>
    <row r="590" spans="39:43">
      <c r="AM590" s="294">
        <v>18</v>
      </c>
      <c r="AN590" s="92" t="s">
        <v>92</v>
      </c>
      <c r="AO590" s="92" t="s">
        <v>739</v>
      </c>
      <c r="AP590" s="93" t="s">
        <v>780</v>
      </c>
      <c r="AQ590" s="291">
        <v>680</v>
      </c>
    </row>
    <row r="591" spans="39:43">
      <c r="AM591" s="294">
        <v>18</v>
      </c>
      <c r="AN591" s="92" t="s">
        <v>92</v>
      </c>
      <c r="AO591" s="92" t="s">
        <v>739</v>
      </c>
      <c r="AP591" s="93" t="s">
        <v>781</v>
      </c>
      <c r="AQ591" s="291">
        <v>681</v>
      </c>
    </row>
    <row r="592" spans="39:43">
      <c r="AM592" s="294">
        <v>18</v>
      </c>
      <c r="AN592" s="92" t="s">
        <v>92</v>
      </c>
      <c r="AO592" s="92" t="s">
        <v>739</v>
      </c>
      <c r="AP592" s="93" t="s">
        <v>782</v>
      </c>
      <c r="AQ592" s="291">
        <v>682</v>
      </c>
    </row>
    <row r="593" spans="39:43">
      <c r="AM593" s="294">
        <v>18</v>
      </c>
      <c r="AN593" s="92" t="s">
        <v>92</v>
      </c>
      <c r="AO593" s="92" t="s">
        <v>739</v>
      </c>
      <c r="AP593" s="93" t="s">
        <v>783</v>
      </c>
      <c r="AQ593" s="291">
        <v>683</v>
      </c>
    </row>
    <row r="594" spans="39:43">
      <c r="AM594" s="294">
        <v>18</v>
      </c>
      <c r="AN594" s="92" t="s">
        <v>92</v>
      </c>
      <c r="AO594" s="92" t="s">
        <v>739</v>
      </c>
      <c r="AP594" s="93" t="s">
        <v>784</v>
      </c>
      <c r="AQ594" s="291">
        <v>684</v>
      </c>
    </row>
    <row r="595" spans="39:43">
      <c r="AM595" s="294">
        <v>18</v>
      </c>
      <c r="AN595" s="92" t="s">
        <v>92</v>
      </c>
      <c r="AO595" s="92" t="s">
        <v>739</v>
      </c>
      <c r="AP595" s="93" t="s">
        <v>785</v>
      </c>
      <c r="AQ595" s="291">
        <v>685</v>
      </c>
    </row>
    <row r="596" spans="39:43">
      <c r="AM596" s="294">
        <v>18</v>
      </c>
      <c r="AN596" s="92" t="s">
        <v>92</v>
      </c>
      <c r="AO596" s="92" t="s">
        <v>739</v>
      </c>
      <c r="AP596" s="93" t="s">
        <v>786</v>
      </c>
      <c r="AQ596" s="291">
        <v>686</v>
      </c>
    </row>
    <row r="597" spans="39:43">
      <c r="AM597" s="294">
        <v>18</v>
      </c>
      <c r="AN597" s="92" t="s">
        <v>92</v>
      </c>
      <c r="AO597" s="92" t="s">
        <v>739</v>
      </c>
      <c r="AP597" s="93" t="s">
        <v>787</v>
      </c>
      <c r="AQ597" s="291">
        <v>687</v>
      </c>
    </row>
    <row r="598" spans="39:43">
      <c r="AM598" s="294">
        <v>18</v>
      </c>
      <c r="AN598" s="92" t="s">
        <v>92</v>
      </c>
      <c r="AO598" s="92" t="s">
        <v>739</v>
      </c>
      <c r="AP598" s="93" t="s">
        <v>788</v>
      </c>
      <c r="AQ598" s="291">
        <v>688</v>
      </c>
    </row>
    <row r="599" spans="39:43">
      <c r="AM599" s="294">
        <v>18</v>
      </c>
      <c r="AN599" s="92" t="s">
        <v>92</v>
      </c>
      <c r="AO599" s="92" t="s">
        <v>739</v>
      </c>
      <c r="AP599" s="93" t="s">
        <v>789</v>
      </c>
      <c r="AQ599" s="291">
        <v>689</v>
      </c>
    </row>
    <row r="600" spans="39:43">
      <c r="AM600" s="294">
        <v>18</v>
      </c>
      <c r="AN600" s="92" t="s">
        <v>92</v>
      </c>
      <c r="AO600" s="92" t="s">
        <v>739</v>
      </c>
      <c r="AP600" s="93" t="s">
        <v>790</v>
      </c>
      <c r="AQ600" s="291">
        <v>690</v>
      </c>
    </row>
    <row r="601" spans="39:43">
      <c r="AM601" s="294">
        <v>18</v>
      </c>
      <c r="AN601" s="92" t="s">
        <v>92</v>
      </c>
      <c r="AO601" s="92" t="s">
        <v>739</v>
      </c>
      <c r="AP601" s="93" t="s">
        <v>791</v>
      </c>
      <c r="AQ601" s="291">
        <v>691</v>
      </c>
    </row>
    <row r="602" spans="39:43">
      <c r="AM602" s="294">
        <v>18</v>
      </c>
      <c r="AN602" s="92" t="s">
        <v>92</v>
      </c>
      <c r="AO602" s="92" t="s">
        <v>739</v>
      </c>
      <c r="AP602" s="93" t="s">
        <v>792</v>
      </c>
      <c r="AQ602" s="291">
        <v>692</v>
      </c>
    </row>
    <row r="603" spans="39:43">
      <c r="AM603" s="294">
        <v>18</v>
      </c>
      <c r="AN603" s="92" t="s">
        <v>92</v>
      </c>
      <c r="AO603" s="92" t="s">
        <v>739</v>
      </c>
      <c r="AP603" s="93" t="s">
        <v>793</v>
      </c>
      <c r="AQ603" s="291">
        <v>693</v>
      </c>
    </row>
    <row r="604" spans="39:43">
      <c r="AM604" s="294">
        <v>18</v>
      </c>
      <c r="AN604" s="92" t="s">
        <v>92</v>
      </c>
      <c r="AO604" s="92" t="s">
        <v>739</v>
      </c>
      <c r="AP604" s="93" t="s">
        <v>1103</v>
      </c>
      <c r="AQ604" s="291">
        <v>694</v>
      </c>
    </row>
    <row r="605" spans="39:43">
      <c r="AM605" s="294"/>
      <c r="AN605" s="92"/>
      <c r="AO605" s="92"/>
      <c r="AP605" s="93"/>
      <c r="AQ605" s="291">
        <v>695</v>
      </c>
    </row>
    <row r="606" spans="39:43">
      <c r="AM606" s="294"/>
      <c r="AN606" s="92"/>
      <c r="AO606" s="92"/>
      <c r="AP606" s="93"/>
      <c r="AQ606" s="291">
        <v>696</v>
      </c>
    </row>
    <row r="607" spans="39:43">
      <c r="AM607" s="294"/>
      <c r="AN607" s="92"/>
      <c r="AO607" s="92"/>
      <c r="AP607" s="93"/>
      <c r="AQ607" s="291">
        <v>697</v>
      </c>
    </row>
    <row r="608" spans="39:43">
      <c r="AM608" s="294">
        <v>19</v>
      </c>
      <c r="AN608" s="92" t="s">
        <v>794</v>
      </c>
      <c r="AO608" s="92" t="s">
        <v>93</v>
      </c>
      <c r="AP608" s="93" t="s">
        <v>795</v>
      </c>
      <c r="AQ608" s="291">
        <v>698</v>
      </c>
    </row>
    <row r="609" spans="39:43">
      <c r="AM609" s="294">
        <v>19</v>
      </c>
      <c r="AN609" s="92" t="s">
        <v>794</v>
      </c>
      <c r="AO609" s="92" t="s">
        <v>93</v>
      </c>
      <c r="AP609" s="93" t="s">
        <v>796</v>
      </c>
      <c r="AQ609" s="291">
        <v>699</v>
      </c>
    </row>
    <row r="610" spans="39:43">
      <c r="AM610" s="294">
        <v>19</v>
      </c>
      <c r="AN610" s="92" t="s">
        <v>794</v>
      </c>
      <c r="AO610" s="92" t="s">
        <v>93</v>
      </c>
      <c r="AP610" s="93" t="s">
        <v>797</v>
      </c>
      <c r="AQ610" s="291">
        <v>700</v>
      </c>
    </row>
    <row r="611" spans="39:43">
      <c r="AM611" s="294">
        <v>19</v>
      </c>
      <c r="AN611" s="92" t="s">
        <v>794</v>
      </c>
      <c r="AO611" s="92" t="s">
        <v>93</v>
      </c>
      <c r="AP611" s="93" t="s">
        <v>798</v>
      </c>
      <c r="AQ611" s="291">
        <v>701</v>
      </c>
    </row>
    <row r="612" spans="39:43">
      <c r="AM612" s="294">
        <v>19</v>
      </c>
      <c r="AN612" s="92" t="s">
        <v>794</v>
      </c>
      <c r="AO612" s="92" t="s">
        <v>93</v>
      </c>
      <c r="AP612" s="93" t="s">
        <v>799</v>
      </c>
      <c r="AQ612" s="291">
        <v>702</v>
      </c>
    </row>
    <row r="613" spans="39:43">
      <c r="AM613" s="294">
        <v>19</v>
      </c>
      <c r="AN613" s="92" t="s">
        <v>794</v>
      </c>
      <c r="AO613" s="92" t="s">
        <v>93</v>
      </c>
      <c r="AP613" s="93" t="s">
        <v>800</v>
      </c>
      <c r="AQ613" s="291">
        <v>703</v>
      </c>
    </row>
    <row r="614" spans="39:43">
      <c r="AM614" s="294">
        <v>19</v>
      </c>
      <c r="AN614" s="92" t="s">
        <v>794</v>
      </c>
      <c r="AO614" s="92" t="s">
        <v>93</v>
      </c>
      <c r="AP614" s="93" t="s">
        <v>801</v>
      </c>
      <c r="AQ614" s="291">
        <v>704</v>
      </c>
    </row>
    <row r="615" spans="39:43">
      <c r="AM615" s="294">
        <v>19</v>
      </c>
      <c r="AN615" s="92" t="s">
        <v>794</v>
      </c>
      <c r="AO615" s="92" t="s">
        <v>93</v>
      </c>
      <c r="AP615" s="93" t="s">
        <v>802</v>
      </c>
      <c r="AQ615" s="291">
        <v>705</v>
      </c>
    </row>
    <row r="616" spans="39:43">
      <c r="AM616" s="294">
        <v>19</v>
      </c>
      <c r="AN616" s="92" t="s">
        <v>794</v>
      </c>
      <c r="AO616" s="92" t="s">
        <v>93</v>
      </c>
      <c r="AP616" s="93" t="s">
        <v>803</v>
      </c>
      <c r="AQ616" s="291">
        <v>706</v>
      </c>
    </row>
    <row r="617" spans="39:43">
      <c r="AM617" s="294">
        <v>19</v>
      </c>
      <c r="AN617" s="92" t="s">
        <v>794</v>
      </c>
      <c r="AO617" s="92" t="s">
        <v>93</v>
      </c>
      <c r="AP617" s="93" t="s">
        <v>804</v>
      </c>
      <c r="AQ617" s="291">
        <v>707</v>
      </c>
    </row>
    <row r="618" spans="39:43">
      <c r="AM618" s="294">
        <v>19</v>
      </c>
      <c r="AN618" s="92" t="s">
        <v>794</v>
      </c>
      <c r="AO618" s="92" t="s">
        <v>93</v>
      </c>
      <c r="AP618" s="93" t="s">
        <v>805</v>
      </c>
      <c r="AQ618" s="291">
        <v>708</v>
      </c>
    </row>
    <row r="619" spans="39:43">
      <c r="AM619" s="294">
        <v>19</v>
      </c>
      <c r="AN619" s="92" t="s">
        <v>794</v>
      </c>
      <c r="AO619" s="92" t="s">
        <v>93</v>
      </c>
      <c r="AP619" s="93" t="s">
        <v>806</v>
      </c>
      <c r="AQ619" s="291">
        <v>709</v>
      </c>
    </row>
    <row r="620" spans="39:43">
      <c r="AM620" s="294">
        <v>19</v>
      </c>
      <c r="AN620" s="92" t="s">
        <v>794</v>
      </c>
      <c r="AO620" s="92" t="s">
        <v>93</v>
      </c>
      <c r="AP620" s="93" t="s">
        <v>807</v>
      </c>
      <c r="AQ620" s="291">
        <v>710</v>
      </c>
    </row>
    <row r="621" spans="39:43">
      <c r="AM621" s="294">
        <v>19</v>
      </c>
      <c r="AN621" s="92" t="s">
        <v>794</v>
      </c>
      <c r="AO621" s="92" t="s">
        <v>93</v>
      </c>
      <c r="AP621" s="93" t="s">
        <v>808</v>
      </c>
      <c r="AQ621" s="291">
        <v>711</v>
      </c>
    </row>
    <row r="622" spans="39:43">
      <c r="AM622" s="294">
        <v>19</v>
      </c>
      <c r="AN622" s="92" t="s">
        <v>794</v>
      </c>
      <c r="AO622" s="92" t="s">
        <v>93</v>
      </c>
      <c r="AP622" s="93" t="s">
        <v>809</v>
      </c>
      <c r="AQ622" s="291">
        <v>712</v>
      </c>
    </row>
    <row r="623" spans="39:43">
      <c r="AM623" s="294">
        <v>19</v>
      </c>
      <c r="AN623" s="92" t="s">
        <v>794</v>
      </c>
      <c r="AO623" s="92" t="s">
        <v>93</v>
      </c>
      <c r="AP623" s="93" t="s">
        <v>810</v>
      </c>
      <c r="AQ623" s="291">
        <v>713</v>
      </c>
    </row>
    <row r="624" spans="39:43">
      <c r="AM624" s="294">
        <v>19</v>
      </c>
      <c r="AN624" s="92" t="s">
        <v>794</v>
      </c>
      <c r="AO624" s="92" t="s">
        <v>93</v>
      </c>
      <c r="AP624" s="93" t="s">
        <v>811</v>
      </c>
      <c r="AQ624" s="291">
        <v>714</v>
      </c>
    </row>
    <row r="625" spans="39:43">
      <c r="AM625" s="294">
        <v>19</v>
      </c>
      <c r="AN625" s="92" t="s">
        <v>794</v>
      </c>
      <c r="AO625" s="92" t="s">
        <v>93</v>
      </c>
      <c r="AP625" s="93" t="s">
        <v>812</v>
      </c>
      <c r="AQ625" s="291">
        <v>715</v>
      </c>
    </row>
    <row r="626" spans="39:43">
      <c r="AM626" s="294">
        <v>19</v>
      </c>
      <c r="AN626" s="92" t="s">
        <v>794</v>
      </c>
      <c r="AO626" s="92" t="s">
        <v>93</v>
      </c>
      <c r="AP626" s="93" t="s">
        <v>813</v>
      </c>
      <c r="AQ626" s="291">
        <v>716</v>
      </c>
    </row>
    <row r="627" spans="39:43">
      <c r="AM627" s="294">
        <v>19</v>
      </c>
      <c r="AN627" s="92" t="s">
        <v>794</v>
      </c>
      <c r="AO627" s="92" t="s">
        <v>93</v>
      </c>
      <c r="AP627" s="93" t="s">
        <v>814</v>
      </c>
      <c r="AQ627" s="291">
        <v>717</v>
      </c>
    </row>
    <row r="628" spans="39:43">
      <c r="AM628" s="294">
        <v>19</v>
      </c>
      <c r="AN628" s="92" t="s">
        <v>794</v>
      </c>
      <c r="AO628" s="92" t="s">
        <v>93</v>
      </c>
      <c r="AP628" s="93" t="s">
        <v>815</v>
      </c>
      <c r="AQ628" s="291">
        <v>718</v>
      </c>
    </row>
    <row r="629" spans="39:43">
      <c r="AM629" s="294">
        <v>19</v>
      </c>
      <c r="AN629" s="92" t="s">
        <v>794</v>
      </c>
      <c r="AO629" s="92" t="s">
        <v>93</v>
      </c>
      <c r="AP629" s="93" t="s">
        <v>816</v>
      </c>
      <c r="AQ629" s="291">
        <v>719</v>
      </c>
    </row>
    <row r="630" spans="39:43">
      <c r="AM630" s="294">
        <v>19</v>
      </c>
      <c r="AN630" s="92" t="s">
        <v>794</v>
      </c>
      <c r="AO630" s="92" t="s">
        <v>93</v>
      </c>
      <c r="AP630" s="93" t="s">
        <v>817</v>
      </c>
      <c r="AQ630" s="291">
        <v>720</v>
      </c>
    </row>
    <row r="631" spans="39:43">
      <c r="AM631" s="294">
        <v>19</v>
      </c>
      <c r="AN631" s="92" t="s">
        <v>794</v>
      </c>
      <c r="AO631" s="92" t="s">
        <v>93</v>
      </c>
      <c r="AP631" s="93" t="s">
        <v>818</v>
      </c>
      <c r="AQ631" s="291">
        <v>721</v>
      </c>
    </row>
    <row r="632" spans="39:43">
      <c r="AM632" s="294">
        <v>19</v>
      </c>
      <c r="AN632" s="92" t="s">
        <v>794</v>
      </c>
      <c r="AO632" s="92" t="s">
        <v>93</v>
      </c>
      <c r="AP632" s="93" t="s">
        <v>819</v>
      </c>
      <c r="AQ632" s="291">
        <v>722</v>
      </c>
    </row>
    <row r="633" spans="39:43">
      <c r="AM633" s="294">
        <v>19</v>
      </c>
      <c r="AN633" s="92" t="s">
        <v>794</v>
      </c>
      <c r="AO633" s="92" t="s">
        <v>93</v>
      </c>
      <c r="AP633" s="93" t="s">
        <v>820</v>
      </c>
      <c r="AQ633" s="291">
        <v>723</v>
      </c>
    </row>
    <row r="634" spans="39:43">
      <c r="AM634" s="294">
        <v>19</v>
      </c>
      <c r="AN634" s="92" t="s">
        <v>794</v>
      </c>
      <c r="AO634" s="92" t="s">
        <v>93</v>
      </c>
      <c r="AP634" s="93" t="s">
        <v>821</v>
      </c>
      <c r="AQ634" s="291">
        <v>724</v>
      </c>
    </row>
    <row r="635" spans="39:43">
      <c r="AM635" s="294">
        <v>19</v>
      </c>
      <c r="AN635" s="92" t="s">
        <v>794</v>
      </c>
      <c r="AO635" s="92" t="s">
        <v>93</v>
      </c>
      <c r="AP635" s="93" t="s">
        <v>822</v>
      </c>
      <c r="AQ635" s="291">
        <v>725</v>
      </c>
    </row>
    <row r="636" spans="39:43">
      <c r="AM636" s="294">
        <v>19</v>
      </c>
      <c r="AN636" s="92" t="s">
        <v>794</v>
      </c>
      <c r="AO636" s="92" t="s">
        <v>93</v>
      </c>
      <c r="AP636" s="93" t="s">
        <v>823</v>
      </c>
      <c r="AQ636" s="291">
        <v>726</v>
      </c>
    </row>
    <row r="637" spans="39:43">
      <c r="AM637" s="294">
        <v>19</v>
      </c>
      <c r="AN637" s="92" t="s">
        <v>794</v>
      </c>
      <c r="AO637" s="92" t="s">
        <v>93</v>
      </c>
      <c r="AP637" s="93" t="s">
        <v>824</v>
      </c>
      <c r="AQ637" s="291">
        <v>727</v>
      </c>
    </row>
    <row r="638" spans="39:43">
      <c r="AM638" s="294">
        <v>19</v>
      </c>
      <c r="AN638" s="92" t="s">
        <v>794</v>
      </c>
      <c r="AO638" s="92" t="s">
        <v>93</v>
      </c>
      <c r="AP638" s="93" t="s">
        <v>825</v>
      </c>
      <c r="AQ638" s="291">
        <v>728</v>
      </c>
    </row>
    <row r="639" spans="39:43">
      <c r="AM639" s="294">
        <v>19</v>
      </c>
      <c r="AN639" s="92" t="s">
        <v>794</v>
      </c>
      <c r="AO639" s="92" t="s">
        <v>93</v>
      </c>
      <c r="AP639" s="93" t="s">
        <v>826</v>
      </c>
      <c r="AQ639" s="291">
        <v>729</v>
      </c>
    </row>
    <row r="640" spans="39:43">
      <c r="AM640" s="294">
        <v>19</v>
      </c>
      <c r="AN640" s="92" t="s">
        <v>794</v>
      </c>
      <c r="AO640" s="92" t="s">
        <v>93</v>
      </c>
      <c r="AP640" s="93" t="s">
        <v>827</v>
      </c>
      <c r="AQ640" s="291">
        <v>730</v>
      </c>
    </row>
    <row r="641" spans="39:43">
      <c r="AM641" s="294">
        <v>19</v>
      </c>
      <c r="AN641" s="92" t="s">
        <v>794</v>
      </c>
      <c r="AO641" s="92" t="s">
        <v>93</v>
      </c>
      <c r="AP641" s="93" t="s">
        <v>828</v>
      </c>
      <c r="AQ641" s="291">
        <v>731</v>
      </c>
    </row>
    <row r="642" spans="39:43">
      <c r="AM642" s="294">
        <v>19</v>
      </c>
      <c r="AN642" s="92" t="s">
        <v>794</v>
      </c>
      <c r="AO642" s="92" t="s">
        <v>93</v>
      </c>
      <c r="AP642" s="93" t="s">
        <v>829</v>
      </c>
      <c r="AQ642" s="291">
        <v>732</v>
      </c>
    </row>
    <row r="643" spans="39:43">
      <c r="AM643" s="294">
        <v>19</v>
      </c>
      <c r="AN643" s="92" t="s">
        <v>794</v>
      </c>
      <c r="AO643" s="92" t="s">
        <v>93</v>
      </c>
      <c r="AP643" s="93" t="s">
        <v>830</v>
      </c>
      <c r="AQ643" s="291">
        <v>733</v>
      </c>
    </row>
    <row r="644" spans="39:43">
      <c r="AM644" s="294">
        <v>19</v>
      </c>
      <c r="AN644" s="92" t="s">
        <v>794</v>
      </c>
      <c r="AO644" s="92" t="s">
        <v>93</v>
      </c>
      <c r="AP644" s="93" t="s">
        <v>831</v>
      </c>
      <c r="AQ644" s="291">
        <v>734</v>
      </c>
    </row>
    <row r="645" spans="39:43">
      <c r="AM645" s="294">
        <v>19</v>
      </c>
      <c r="AN645" s="92" t="s">
        <v>794</v>
      </c>
      <c r="AO645" s="92" t="s">
        <v>93</v>
      </c>
      <c r="AP645" s="93" t="s">
        <v>832</v>
      </c>
      <c r="AQ645" s="291">
        <v>735</v>
      </c>
    </row>
    <row r="646" spans="39:43">
      <c r="AM646" s="294">
        <v>19</v>
      </c>
      <c r="AN646" s="92" t="s">
        <v>794</v>
      </c>
      <c r="AO646" s="92" t="s">
        <v>93</v>
      </c>
      <c r="AP646" s="93" t="s">
        <v>833</v>
      </c>
      <c r="AQ646" s="291">
        <v>736</v>
      </c>
    </row>
    <row r="647" spans="39:43">
      <c r="AM647" s="294">
        <v>19</v>
      </c>
      <c r="AN647" s="92" t="s">
        <v>794</v>
      </c>
      <c r="AO647" s="92" t="s">
        <v>93</v>
      </c>
      <c r="AP647" s="93" t="s">
        <v>834</v>
      </c>
      <c r="AQ647" s="291">
        <v>737</v>
      </c>
    </row>
    <row r="648" spans="39:43">
      <c r="AM648" s="294">
        <v>19</v>
      </c>
      <c r="AN648" s="92" t="s">
        <v>794</v>
      </c>
      <c r="AO648" s="92" t="s">
        <v>93</v>
      </c>
      <c r="AP648" s="93" t="s">
        <v>835</v>
      </c>
      <c r="AQ648" s="291">
        <v>738</v>
      </c>
    </row>
    <row r="649" spans="39:43">
      <c r="AM649" s="294">
        <v>19</v>
      </c>
      <c r="AN649" s="92" t="s">
        <v>794</v>
      </c>
      <c r="AO649" s="92" t="s">
        <v>93</v>
      </c>
      <c r="AP649" s="93" t="s">
        <v>836</v>
      </c>
      <c r="AQ649" s="291">
        <v>739</v>
      </c>
    </row>
    <row r="650" spans="39:43">
      <c r="AM650" s="294">
        <v>19</v>
      </c>
      <c r="AN650" s="92" t="s">
        <v>794</v>
      </c>
      <c r="AO650" s="92" t="s">
        <v>93</v>
      </c>
      <c r="AP650" s="93" t="s">
        <v>837</v>
      </c>
      <c r="AQ650" s="291">
        <v>740</v>
      </c>
    </row>
    <row r="651" spans="39:43">
      <c r="AM651" s="294">
        <v>19</v>
      </c>
      <c r="AN651" s="92" t="s">
        <v>794</v>
      </c>
      <c r="AO651" s="92" t="s">
        <v>93</v>
      </c>
      <c r="AP651" s="93" t="s">
        <v>838</v>
      </c>
      <c r="AQ651" s="291">
        <v>741</v>
      </c>
    </row>
    <row r="652" spans="39:43">
      <c r="AM652" s="294">
        <v>19</v>
      </c>
      <c r="AN652" s="92" t="s">
        <v>794</v>
      </c>
      <c r="AO652" s="92" t="s">
        <v>93</v>
      </c>
      <c r="AP652" s="93" t="s">
        <v>839</v>
      </c>
      <c r="AQ652" s="291">
        <v>742</v>
      </c>
    </row>
    <row r="653" spans="39:43">
      <c r="AM653" s="294">
        <v>19</v>
      </c>
      <c r="AN653" s="92" t="s">
        <v>794</v>
      </c>
      <c r="AO653" s="92" t="s">
        <v>93</v>
      </c>
      <c r="AP653" s="93" t="s">
        <v>840</v>
      </c>
      <c r="AQ653" s="291">
        <v>743</v>
      </c>
    </row>
    <row r="654" spans="39:43">
      <c r="AM654" s="294">
        <v>19</v>
      </c>
      <c r="AN654" s="92" t="s">
        <v>794</v>
      </c>
      <c r="AO654" s="92" t="s">
        <v>93</v>
      </c>
      <c r="AP654" s="93" t="s">
        <v>841</v>
      </c>
      <c r="AQ654" s="291">
        <v>744</v>
      </c>
    </row>
    <row r="655" spans="39:43">
      <c r="AM655" s="294">
        <v>19</v>
      </c>
      <c r="AN655" s="92" t="s">
        <v>794</v>
      </c>
      <c r="AO655" s="92" t="s">
        <v>93</v>
      </c>
      <c r="AP655" s="93" t="s">
        <v>981</v>
      </c>
      <c r="AQ655" s="291">
        <v>745</v>
      </c>
    </row>
    <row r="656" spans="39:43">
      <c r="AM656" s="469">
        <v>19</v>
      </c>
      <c r="AN656" s="470" t="s">
        <v>794</v>
      </c>
      <c r="AO656" s="470" t="s">
        <v>93</v>
      </c>
      <c r="AP656" s="470" t="s">
        <v>1125</v>
      </c>
      <c r="AQ656" s="291">
        <v>746</v>
      </c>
    </row>
    <row r="657" spans="39:43">
      <c r="AM657" s="294"/>
      <c r="AN657" s="92"/>
      <c r="AO657" s="92"/>
      <c r="AP657" s="93"/>
      <c r="AQ657" s="291">
        <v>747</v>
      </c>
    </row>
    <row r="658" spans="39:43">
      <c r="AM658" s="294"/>
      <c r="AN658" s="92"/>
      <c r="AO658" s="92"/>
      <c r="AP658" s="93"/>
      <c r="AQ658" s="291">
        <v>748</v>
      </c>
    </row>
    <row r="659" spans="39:43">
      <c r="AM659" s="294">
        <v>20</v>
      </c>
      <c r="AN659" s="92" t="s">
        <v>794</v>
      </c>
      <c r="AO659" s="92" t="s">
        <v>842</v>
      </c>
      <c r="AP659" s="93" t="s">
        <v>843</v>
      </c>
      <c r="AQ659" s="291">
        <v>749</v>
      </c>
    </row>
    <row r="660" spans="39:43">
      <c r="AM660" s="294">
        <v>20</v>
      </c>
      <c r="AN660" s="92" t="s">
        <v>794</v>
      </c>
      <c r="AO660" s="92" t="s">
        <v>842</v>
      </c>
      <c r="AP660" s="93" t="s">
        <v>844</v>
      </c>
      <c r="AQ660" s="291">
        <v>750</v>
      </c>
    </row>
    <row r="661" spans="39:43">
      <c r="AM661" s="294">
        <v>20</v>
      </c>
      <c r="AN661" s="92" t="s">
        <v>794</v>
      </c>
      <c r="AO661" s="92" t="s">
        <v>842</v>
      </c>
      <c r="AP661" s="93" t="s">
        <v>845</v>
      </c>
      <c r="AQ661" s="291">
        <v>751</v>
      </c>
    </row>
    <row r="662" spans="39:43">
      <c r="AM662" s="294">
        <v>20</v>
      </c>
      <c r="AN662" s="92" t="s">
        <v>794</v>
      </c>
      <c r="AO662" s="92" t="s">
        <v>842</v>
      </c>
      <c r="AP662" s="93" t="s">
        <v>846</v>
      </c>
      <c r="AQ662" s="291">
        <v>752</v>
      </c>
    </row>
    <row r="663" spans="39:43">
      <c r="AM663" s="294">
        <v>20</v>
      </c>
      <c r="AN663" s="92" t="s">
        <v>794</v>
      </c>
      <c r="AO663" s="92" t="s">
        <v>842</v>
      </c>
      <c r="AP663" s="93" t="s">
        <v>847</v>
      </c>
      <c r="AQ663" s="291">
        <v>753</v>
      </c>
    </row>
    <row r="664" spans="39:43">
      <c r="AM664" s="294">
        <v>20</v>
      </c>
      <c r="AN664" s="92" t="s">
        <v>794</v>
      </c>
      <c r="AO664" s="92" t="s">
        <v>842</v>
      </c>
      <c r="AP664" s="93" t="s">
        <v>848</v>
      </c>
      <c r="AQ664" s="291">
        <v>754</v>
      </c>
    </row>
    <row r="665" spans="39:43">
      <c r="AM665" s="294">
        <v>20</v>
      </c>
      <c r="AN665" s="92" t="s">
        <v>794</v>
      </c>
      <c r="AO665" s="92" t="s">
        <v>842</v>
      </c>
      <c r="AP665" s="93" t="s">
        <v>849</v>
      </c>
      <c r="AQ665" s="291">
        <v>755</v>
      </c>
    </row>
    <row r="666" spans="39:43">
      <c r="AM666" s="294">
        <v>20</v>
      </c>
      <c r="AN666" s="92" t="s">
        <v>794</v>
      </c>
      <c r="AO666" s="92" t="s">
        <v>842</v>
      </c>
      <c r="AP666" s="93" t="s">
        <v>850</v>
      </c>
      <c r="AQ666" s="291">
        <v>756</v>
      </c>
    </row>
    <row r="667" spans="39:43">
      <c r="AM667" s="294">
        <v>20</v>
      </c>
      <c r="AN667" s="92" t="s">
        <v>794</v>
      </c>
      <c r="AO667" s="92" t="s">
        <v>842</v>
      </c>
      <c r="AP667" s="93" t="s">
        <v>851</v>
      </c>
      <c r="AQ667" s="291">
        <v>757</v>
      </c>
    </row>
    <row r="668" spans="39:43">
      <c r="AM668" s="294">
        <v>20</v>
      </c>
      <c r="AN668" s="92" t="s">
        <v>794</v>
      </c>
      <c r="AO668" s="92" t="s">
        <v>842</v>
      </c>
      <c r="AP668" s="93" t="s">
        <v>852</v>
      </c>
      <c r="AQ668" s="291">
        <v>758</v>
      </c>
    </row>
    <row r="669" spans="39:43">
      <c r="AM669" s="294">
        <v>20</v>
      </c>
      <c r="AN669" s="92" t="s">
        <v>794</v>
      </c>
      <c r="AO669" s="92" t="s">
        <v>842</v>
      </c>
      <c r="AP669" s="93" t="s">
        <v>853</v>
      </c>
      <c r="AQ669" s="291">
        <v>759</v>
      </c>
    </row>
    <row r="670" spans="39:43">
      <c r="AM670" s="294">
        <v>20</v>
      </c>
      <c r="AN670" s="92" t="s">
        <v>794</v>
      </c>
      <c r="AO670" s="92" t="s">
        <v>842</v>
      </c>
      <c r="AP670" s="93" t="s">
        <v>854</v>
      </c>
      <c r="AQ670" s="291">
        <v>760</v>
      </c>
    </row>
    <row r="671" spans="39:43">
      <c r="AM671" s="294">
        <v>20</v>
      </c>
      <c r="AN671" s="92" t="s">
        <v>794</v>
      </c>
      <c r="AO671" s="92" t="s">
        <v>842</v>
      </c>
      <c r="AP671" s="93" t="s">
        <v>855</v>
      </c>
      <c r="AQ671" s="291">
        <v>761</v>
      </c>
    </row>
    <row r="672" spans="39:43">
      <c r="AM672" s="294">
        <v>20</v>
      </c>
      <c r="AN672" s="92" t="s">
        <v>794</v>
      </c>
      <c r="AO672" s="92" t="s">
        <v>842</v>
      </c>
      <c r="AP672" s="93" t="s">
        <v>856</v>
      </c>
      <c r="AQ672" s="291">
        <v>762</v>
      </c>
    </row>
    <row r="673" spans="39:43">
      <c r="AM673" s="294">
        <v>20</v>
      </c>
      <c r="AN673" s="92" t="s">
        <v>794</v>
      </c>
      <c r="AO673" s="92" t="s">
        <v>842</v>
      </c>
      <c r="AP673" s="93" t="s">
        <v>857</v>
      </c>
      <c r="AQ673" s="291">
        <v>763</v>
      </c>
    </row>
    <row r="674" spans="39:43">
      <c r="AM674" s="294">
        <v>20</v>
      </c>
      <c r="AN674" s="92" t="s">
        <v>794</v>
      </c>
      <c r="AO674" s="92" t="s">
        <v>842</v>
      </c>
      <c r="AP674" s="93" t="s">
        <v>858</v>
      </c>
      <c r="AQ674" s="291">
        <v>764</v>
      </c>
    </row>
    <row r="675" spans="39:43">
      <c r="AM675" s="294">
        <v>20</v>
      </c>
      <c r="AN675" s="92" t="s">
        <v>794</v>
      </c>
      <c r="AO675" s="92" t="s">
        <v>842</v>
      </c>
      <c r="AP675" s="93" t="s">
        <v>859</v>
      </c>
      <c r="AQ675" s="291">
        <v>765</v>
      </c>
    </row>
    <row r="676" spans="39:43">
      <c r="AM676" s="294">
        <v>20</v>
      </c>
      <c r="AN676" s="92" t="s">
        <v>794</v>
      </c>
      <c r="AO676" s="92" t="s">
        <v>842</v>
      </c>
      <c r="AP676" s="93" t="s">
        <v>860</v>
      </c>
      <c r="AQ676" s="291">
        <v>766</v>
      </c>
    </row>
    <row r="677" spans="39:43">
      <c r="AM677" s="294">
        <v>20</v>
      </c>
      <c r="AN677" s="92" t="s">
        <v>794</v>
      </c>
      <c r="AO677" s="92" t="s">
        <v>842</v>
      </c>
      <c r="AP677" s="93" t="s">
        <v>861</v>
      </c>
      <c r="AQ677" s="291">
        <v>767</v>
      </c>
    </row>
    <row r="678" spans="39:43">
      <c r="AM678" s="294">
        <v>20</v>
      </c>
      <c r="AN678" s="92" t="s">
        <v>794</v>
      </c>
      <c r="AO678" s="92" t="s">
        <v>842</v>
      </c>
      <c r="AP678" s="93" t="s">
        <v>862</v>
      </c>
      <c r="AQ678" s="291">
        <v>768</v>
      </c>
    </row>
    <row r="679" spans="39:43">
      <c r="AM679" s="294">
        <v>20</v>
      </c>
      <c r="AN679" s="92" t="s">
        <v>794</v>
      </c>
      <c r="AO679" s="92" t="s">
        <v>842</v>
      </c>
      <c r="AP679" s="93" t="s">
        <v>863</v>
      </c>
      <c r="AQ679" s="291">
        <v>769</v>
      </c>
    </row>
    <row r="680" spans="39:43">
      <c r="AM680" s="294">
        <v>20</v>
      </c>
      <c r="AN680" s="92" t="s">
        <v>794</v>
      </c>
      <c r="AO680" s="92" t="s">
        <v>842</v>
      </c>
      <c r="AP680" s="93" t="s">
        <v>864</v>
      </c>
      <c r="AQ680" s="291">
        <v>770</v>
      </c>
    </row>
    <row r="681" spans="39:43">
      <c r="AM681" s="294">
        <v>20</v>
      </c>
      <c r="AN681" s="92" t="s">
        <v>794</v>
      </c>
      <c r="AO681" s="92" t="s">
        <v>842</v>
      </c>
      <c r="AP681" s="93" t="s">
        <v>865</v>
      </c>
      <c r="AQ681" s="291">
        <v>771</v>
      </c>
    </row>
    <row r="682" spans="39:43">
      <c r="AM682" s="294">
        <v>20</v>
      </c>
      <c r="AN682" s="92" t="s">
        <v>794</v>
      </c>
      <c r="AO682" s="92" t="s">
        <v>842</v>
      </c>
      <c r="AP682" s="93" t="s">
        <v>866</v>
      </c>
      <c r="AQ682" s="291">
        <v>772</v>
      </c>
    </row>
    <row r="683" spans="39:43">
      <c r="AM683" s="294">
        <v>20</v>
      </c>
      <c r="AN683" s="92" t="s">
        <v>794</v>
      </c>
      <c r="AO683" s="92" t="s">
        <v>842</v>
      </c>
      <c r="AP683" s="93" t="s">
        <v>867</v>
      </c>
      <c r="AQ683" s="291">
        <v>773</v>
      </c>
    </row>
    <row r="684" spans="39:43">
      <c r="AM684" s="294">
        <v>20</v>
      </c>
      <c r="AN684" s="92" t="s">
        <v>794</v>
      </c>
      <c r="AO684" s="92" t="s">
        <v>842</v>
      </c>
      <c r="AP684" s="93" t="s">
        <v>868</v>
      </c>
      <c r="AQ684" s="291">
        <v>774</v>
      </c>
    </row>
    <row r="685" spans="39:43">
      <c r="AM685" s="294"/>
      <c r="AN685" s="92"/>
      <c r="AO685" s="92"/>
      <c r="AP685" s="93"/>
      <c r="AQ685" s="291">
        <v>775</v>
      </c>
    </row>
    <row r="686" spans="39:43">
      <c r="AM686" s="294"/>
      <c r="AN686" s="92"/>
      <c r="AO686" s="92"/>
      <c r="AP686" s="93"/>
      <c r="AQ686" s="291">
        <v>776</v>
      </c>
    </row>
    <row r="687" spans="39:43">
      <c r="AM687" s="294"/>
      <c r="AN687" s="92"/>
      <c r="AO687" s="92"/>
      <c r="AP687" s="93"/>
      <c r="AQ687" s="291">
        <v>777</v>
      </c>
    </row>
    <row r="688" spans="39:43">
      <c r="AM688" s="294">
        <v>21</v>
      </c>
      <c r="AN688" s="92" t="s">
        <v>96</v>
      </c>
      <c r="AO688" s="92" t="s">
        <v>96</v>
      </c>
      <c r="AP688" s="93" t="s">
        <v>687</v>
      </c>
      <c r="AQ688" s="291">
        <v>778</v>
      </c>
    </row>
    <row r="689" spans="39:43">
      <c r="AM689" s="294">
        <v>21</v>
      </c>
      <c r="AN689" s="92" t="s">
        <v>96</v>
      </c>
      <c r="AO689" s="92" t="s">
        <v>96</v>
      </c>
      <c r="AP689" s="93" t="s">
        <v>688</v>
      </c>
      <c r="AQ689" s="291">
        <v>779</v>
      </c>
    </row>
    <row r="690" spans="39:43">
      <c r="AM690" s="294">
        <v>21</v>
      </c>
      <c r="AN690" s="92" t="s">
        <v>96</v>
      </c>
      <c r="AO690" s="92" t="s">
        <v>96</v>
      </c>
      <c r="AP690" s="93" t="s">
        <v>689</v>
      </c>
      <c r="AQ690" s="291">
        <v>780</v>
      </c>
    </row>
    <row r="691" spans="39:43">
      <c r="AM691" s="294">
        <v>21</v>
      </c>
      <c r="AN691" s="92" t="s">
        <v>96</v>
      </c>
      <c r="AO691" s="92" t="s">
        <v>96</v>
      </c>
      <c r="AP691" s="93" t="s">
        <v>690</v>
      </c>
      <c r="AQ691" s="291">
        <v>781</v>
      </c>
    </row>
    <row r="692" spans="39:43">
      <c r="AM692" s="294">
        <v>21</v>
      </c>
      <c r="AN692" s="92" t="s">
        <v>96</v>
      </c>
      <c r="AO692" s="92" t="s">
        <v>96</v>
      </c>
      <c r="AP692" s="93" t="s">
        <v>691</v>
      </c>
      <c r="AQ692" s="291">
        <v>782</v>
      </c>
    </row>
    <row r="693" spans="39:43">
      <c r="AM693" s="294">
        <v>21</v>
      </c>
      <c r="AN693" s="92" t="s">
        <v>96</v>
      </c>
      <c r="AO693" s="92" t="s">
        <v>96</v>
      </c>
      <c r="AP693" s="93" t="s">
        <v>692</v>
      </c>
      <c r="AQ693" s="291">
        <v>783</v>
      </c>
    </row>
    <row r="694" spans="39:43">
      <c r="AM694" s="294">
        <v>21</v>
      </c>
      <c r="AN694" s="92" t="s">
        <v>96</v>
      </c>
      <c r="AO694" s="92" t="s">
        <v>96</v>
      </c>
      <c r="AP694" s="93" t="s">
        <v>693</v>
      </c>
      <c r="AQ694" s="291">
        <v>784</v>
      </c>
    </row>
    <row r="695" spans="39:43">
      <c r="AM695" s="294">
        <v>21</v>
      </c>
      <c r="AN695" s="92" t="s">
        <v>96</v>
      </c>
      <c r="AO695" s="92" t="s">
        <v>96</v>
      </c>
      <c r="AP695" s="93" t="s">
        <v>694</v>
      </c>
      <c r="AQ695" s="291">
        <v>785</v>
      </c>
    </row>
    <row r="696" spans="39:43">
      <c r="AM696" s="294">
        <v>21</v>
      </c>
      <c r="AN696" s="92" t="s">
        <v>96</v>
      </c>
      <c r="AO696" s="92" t="s">
        <v>96</v>
      </c>
      <c r="AP696" s="93" t="s">
        <v>695</v>
      </c>
      <c r="AQ696" s="291">
        <v>786</v>
      </c>
    </row>
    <row r="697" spans="39:43">
      <c r="AM697" s="294">
        <v>21</v>
      </c>
      <c r="AN697" s="92" t="s">
        <v>96</v>
      </c>
      <c r="AO697" s="92" t="s">
        <v>96</v>
      </c>
      <c r="AP697" s="93" t="s">
        <v>696</v>
      </c>
      <c r="AQ697" s="291">
        <v>787</v>
      </c>
    </row>
    <row r="698" spans="39:43">
      <c r="AM698" s="294">
        <v>21</v>
      </c>
      <c r="AN698" s="92" t="s">
        <v>96</v>
      </c>
      <c r="AO698" s="92" t="s">
        <v>96</v>
      </c>
      <c r="AP698" s="93" t="s">
        <v>1104</v>
      </c>
      <c r="AQ698" s="291">
        <v>788</v>
      </c>
    </row>
    <row r="699" spans="39:43">
      <c r="AM699" s="294">
        <v>21</v>
      </c>
      <c r="AN699" s="92" t="s">
        <v>96</v>
      </c>
      <c r="AO699" s="92" t="s">
        <v>96</v>
      </c>
      <c r="AP699" s="93" t="s">
        <v>697</v>
      </c>
      <c r="AQ699" s="291">
        <v>789</v>
      </c>
    </row>
    <row r="700" spans="39:43">
      <c r="AM700" s="294">
        <v>21</v>
      </c>
      <c r="AN700" s="92" t="s">
        <v>96</v>
      </c>
      <c r="AO700" s="92" t="s">
        <v>96</v>
      </c>
      <c r="AP700" s="93" t="s">
        <v>698</v>
      </c>
      <c r="AQ700" s="291">
        <v>790</v>
      </c>
    </row>
    <row r="701" spans="39:43">
      <c r="AM701" s="294">
        <v>21</v>
      </c>
      <c r="AN701" s="92" t="s">
        <v>96</v>
      </c>
      <c r="AO701" s="92" t="s">
        <v>96</v>
      </c>
      <c r="AP701" s="93" t="s">
        <v>699</v>
      </c>
      <c r="AQ701" s="291">
        <v>791</v>
      </c>
    </row>
    <row r="702" spans="39:43">
      <c r="AM702" s="294">
        <v>21</v>
      </c>
      <c r="AN702" s="92" t="s">
        <v>96</v>
      </c>
      <c r="AO702" s="92" t="s">
        <v>96</v>
      </c>
      <c r="AP702" s="93" t="s">
        <v>700</v>
      </c>
      <c r="AQ702" s="291">
        <v>792</v>
      </c>
    </row>
    <row r="703" spans="39:43">
      <c r="AM703" s="294">
        <v>21</v>
      </c>
      <c r="AN703" s="92" t="s">
        <v>96</v>
      </c>
      <c r="AO703" s="92" t="s">
        <v>96</v>
      </c>
      <c r="AP703" s="93" t="s">
        <v>701</v>
      </c>
      <c r="AQ703" s="291">
        <v>793</v>
      </c>
    </row>
    <row r="704" spans="39:43">
      <c r="AM704" s="294">
        <v>21</v>
      </c>
      <c r="AN704" s="92" t="s">
        <v>96</v>
      </c>
      <c r="AO704" s="92" t="s">
        <v>96</v>
      </c>
      <c r="AP704" s="93" t="s">
        <v>702</v>
      </c>
      <c r="AQ704" s="291">
        <v>794</v>
      </c>
    </row>
    <row r="705" spans="39:43">
      <c r="AM705" s="294">
        <v>21</v>
      </c>
      <c r="AN705" s="92" t="s">
        <v>96</v>
      </c>
      <c r="AO705" s="92" t="s">
        <v>96</v>
      </c>
      <c r="AP705" s="93" t="s">
        <v>703</v>
      </c>
      <c r="AQ705" s="291">
        <v>795</v>
      </c>
    </row>
    <row r="706" spans="39:43">
      <c r="AM706" s="294">
        <v>21</v>
      </c>
      <c r="AN706" s="92" t="s">
        <v>96</v>
      </c>
      <c r="AO706" s="92" t="s">
        <v>96</v>
      </c>
      <c r="AP706" s="93" t="s">
        <v>704</v>
      </c>
      <c r="AQ706" s="291">
        <v>796</v>
      </c>
    </row>
    <row r="707" spans="39:43">
      <c r="AM707" s="294">
        <v>21</v>
      </c>
      <c r="AN707" s="92" t="s">
        <v>96</v>
      </c>
      <c r="AO707" s="92" t="s">
        <v>96</v>
      </c>
      <c r="AP707" s="93" t="s">
        <v>705</v>
      </c>
      <c r="AQ707" s="291">
        <v>797</v>
      </c>
    </row>
    <row r="708" spans="39:43">
      <c r="AM708" s="294">
        <v>21</v>
      </c>
      <c r="AN708" s="92" t="s">
        <v>96</v>
      </c>
      <c r="AO708" s="92" t="s">
        <v>96</v>
      </c>
      <c r="AP708" s="93" t="s">
        <v>706</v>
      </c>
      <c r="AQ708" s="291">
        <v>798</v>
      </c>
    </row>
    <row r="709" spans="39:43">
      <c r="AM709" s="294">
        <v>21</v>
      </c>
      <c r="AN709" s="92" t="s">
        <v>96</v>
      </c>
      <c r="AO709" s="92" t="s">
        <v>96</v>
      </c>
      <c r="AP709" s="93" t="s">
        <v>707</v>
      </c>
      <c r="AQ709" s="291">
        <v>799</v>
      </c>
    </row>
    <row r="710" spans="39:43">
      <c r="AM710" s="294">
        <v>21</v>
      </c>
      <c r="AN710" s="92" t="s">
        <v>96</v>
      </c>
      <c r="AO710" s="92" t="s">
        <v>96</v>
      </c>
      <c r="AP710" s="93" t="s">
        <v>708</v>
      </c>
      <c r="AQ710" s="291">
        <v>800</v>
      </c>
    </row>
    <row r="711" spans="39:43">
      <c r="AM711" s="294">
        <v>21</v>
      </c>
      <c r="AN711" s="92" t="s">
        <v>96</v>
      </c>
      <c r="AO711" s="92" t="s">
        <v>96</v>
      </c>
      <c r="AP711" s="93" t="s">
        <v>709</v>
      </c>
      <c r="AQ711" s="291">
        <v>801</v>
      </c>
    </row>
    <row r="712" spans="39:43">
      <c r="AM712" s="294">
        <v>21</v>
      </c>
      <c r="AN712" s="92" t="s">
        <v>96</v>
      </c>
      <c r="AO712" s="92" t="s">
        <v>96</v>
      </c>
      <c r="AP712" s="93" t="s">
        <v>710</v>
      </c>
      <c r="AQ712" s="291">
        <v>802</v>
      </c>
    </row>
    <row r="713" spans="39:43">
      <c r="AM713" s="294">
        <v>21</v>
      </c>
      <c r="AN713" s="92" t="s">
        <v>96</v>
      </c>
      <c r="AO713" s="92" t="s">
        <v>96</v>
      </c>
      <c r="AP713" s="93" t="s">
        <v>711</v>
      </c>
      <c r="AQ713" s="291">
        <v>803</v>
      </c>
    </row>
    <row r="714" spans="39:43">
      <c r="AM714" s="294">
        <v>21</v>
      </c>
      <c r="AN714" s="92" t="s">
        <v>96</v>
      </c>
      <c r="AO714" s="92" t="s">
        <v>96</v>
      </c>
      <c r="AP714" s="93" t="s">
        <v>712</v>
      </c>
      <c r="AQ714" s="291">
        <v>804</v>
      </c>
    </row>
    <row r="715" spans="39:43">
      <c r="AM715" s="294">
        <v>21</v>
      </c>
      <c r="AN715" s="92" t="s">
        <v>96</v>
      </c>
      <c r="AO715" s="92" t="s">
        <v>96</v>
      </c>
      <c r="AP715" s="93" t="s">
        <v>713</v>
      </c>
      <c r="AQ715" s="291">
        <v>805</v>
      </c>
    </row>
    <row r="716" spans="39:43">
      <c r="AM716" s="294">
        <v>21</v>
      </c>
      <c r="AN716" s="92" t="s">
        <v>96</v>
      </c>
      <c r="AO716" s="92" t="s">
        <v>96</v>
      </c>
      <c r="AP716" s="93" t="s">
        <v>714</v>
      </c>
      <c r="AQ716" s="291">
        <v>806</v>
      </c>
    </row>
    <row r="717" spans="39:43">
      <c r="AM717" s="294">
        <v>21</v>
      </c>
      <c r="AN717" s="92" t="s">
        <v>96</v>
      </c>
      <c r="AO717" s="92" t="s">
        <v>96</v>
      </c>
      <c r="AP717" s="93" t="s">
        <v>715</v>
      </c>
      <c r="AQ717" s="291">
        <v>807</v>
      </c>
    </row>
    <row r="718" spans="39:43">
      <c r="AM718" s="294">
        <v>21</v>
      </c>
      <c r="AN718" s="92" t="s">
        <v>96</v>
      </c>
      <c r="AO718" s="92" t="s">
        <v>96</v>
      </c>
      <c r="AP718" s="93" t="s">
        <v>716</v>
      </c>
      <c r="AQ718" s="291">
        <v>808</v>
      </c>
    </row>
    <row r="719" spans="39:43">
      <c r="AM719" s="294">
        <v>21</v>
      </c>
      <c r="AN719" s="92" t="s">
        <v>96</v>
      </c>
      <c r="AO719" s="92" t="s">
        <v>96</v>
      </c>
      <c r="AP719" s="93" t="s">
        <v>717</v>
      </c>
      <c r="AQ719" s="291">
        <v>809</v>
      </c>
    </row>
    <row r="720" spans="39:43">
      <c r="AM720" s="294">
        <v>21</v>
      </c>
      <c r="AN720" s="92" t="s">
        <v>96</v>
      </c>
      <c r="AO720" s="92" t="s">
        <v>96</v>
      </c>
      <c r="AP720" s="93" t="s">
        <v>718</v>
      </c>
      <c r="AQ720" s="291">
        <v>810</v>
      </c>
    </row>
    <row r="721" spans="39:43">
      <c r="AM721" s="294">
        <v>21</v>
      </c>
      <c r="AN721" s="92" t="s">
        <v>96</v>
      </c>
      <c r="AO721" s="92" t="s">
        <v>96</v>
      </c>
      <c r="AP721" s="93" t="s">
        <v>719</v>
      </c>
      <c r="AQ721" s="291">
        <v>811</v>
      </c>
    </row>
    <row r="722" spans="39:43">
      <c r="AM722" s="294">
        <v>21</v>
      </c>
      <c r="AN722" s="92" t="s">
        <v>96</v>
      </c>
      <c r="AO722" s="92" t="s">
        <v>96</v>
      </c>
      <c r="AP722" s="93" t="s">
        <v>720</v>
      </c>
      <c r="AQ722" s="291">
        <v>812</v>
      </c>
    </row>
    <row r="723" spans="39:43">
      <c r="AM723" s="294">
        <v>21</v>
      </c>
      <c r="AN723" s="92" t="s">
        <v>96</v>
      </c>
      <c r="AO723" s="92" t="s">
        <v>96</v>
      </c>
      <c r="AP723" s="93" t="s">
        <v>721</v>
      </c>
      <c r="AQ723" s="291">
        <v>813</v>
      </c>
    </row>
    <row r="724" spans="39:43">
      <c r="AM724" s="294">
        <v>21</v>
      </c>
      <c r="AN724" s="92" t="s">
        <v>96</v>
      </c>
      <c r="AO724" s="92" t="s">
        <v>96</v>
      </c>
      <c r="AP724" s="93" t="s">
        <v>722</v>
      </c>
      <c r="AQ724" s="291">
        <v>814</v>
      </c>
    </row>
    <row r="725" spans="39:43">
      <c r="AM725" s="294">
        <v>21</v>
      </c>
      <c r="AN725" s="92" t="s">
        <v>96</v>
      </c>
      <c r="AO725" s="92" t="s">
        <v>96</v>
      </c>
      <c r="AP725" s="93" t="s">
        <v>723</v>
      </c>
      <c r="AQ725" s="291">
        <v>815</v>
      </c>
    </row>
    <row r="726" spans="39:43">
      <c r="AM726" s="294">
        <v>21</v>
      </c>
      <c r="AN726" s="92" t="s">
        <v>96</v>
      </c>
      <c r="AO726" s="92" t="s">
        <v>96</v>
      </c>
      <c r="AP726" s="93" t="s">
        <v>724</v>
      </c>
      <c r="AQ726" s="291">
        <v>816</v>
      </c>
    </row>
    <row r="727" spans="39:43">
      <c r="AM727" s="294">
        <v>21</v>
      </c>
      <c r="AN727" s="92" t="s">
        <v>96</v>
      </c>
      <c r="AO727" s="92" t="s">
        <v>96</v>
      </c>
      <c r="AP727" s="93" t="s">
        <v>725</v>
      </c>
      <c r="AQ727" s="291">
        <v>817</v>
      </c>
    </row>
    <row r="728" spans="39:43">
      <c r="AM728" s="294">
        <v>21</v>
      </c>
      <c r="AN728" s="92" t="s">
        <v>96</v>
      </c>
      <c r="AO728" s="92" t="s">
        <v>96</v>
      </c>
      <c r="AP728" s="93" t="s">
        <v>726</v>
      </c>
      <c r="AQ728" s="291">
        <v>818</v>
      </c>
    </row>
    <row r="729" spans="39:43">
      <c r="AM729" s="294">
        <v>21</v>
      </c>
      <c r="AN729" s="92" t="s">
        <v>96</v>
      </c>
      <c r="AO729" s="92" t="s">
        <v>96</v>
      </c>
      <c r="AP729" s="93" t="s">
        <v>727</v>
      </c>
      <c r="AQ729" s="291">
        <v>819</v>
      </c>
    </row>
    <row r="730" spans="39:43">
      <c r="AM730" s="294">
        <v>21</v>
      </c>
      <c r="AN730" s="92" t="s">
        <v>96</v>
      </c>
      <c r="AO730" s="92" t="s">
        <v>96</v>
      </c>
      <c r="AP730" s="93" t="s">
        <v>728</v>
      </c>
      <c r="AQ730" s="291">
        <v>820</v>
      </c>
    </row>
    <row r="731" spans="39:43">
      <c r="AM731" s="294">
        <v>21</v>
      </c>
      <c r="AN731" s="92" t="s">
        <v>96</v>
      </c>
      <c r="AO731" s="92" t="s">
        <v>96</v>
      </c>
      <c r="AP731" s="93" t="s">
        <v>729</v>
      </c>
      <c r="AQ731" s="291">
        <v>821</v>
      </c>
    </row>
    <row r="732" spans="39:43">
      <c r="AM732" s="294">
        <v>21</v>
      </c>
      <c r="AN732" s="92" t="s">
        <v>96</v>
      </c>
      <c r="AO732" s="92" t="s">
        <v>96</v>
      </c>
      <c r="AP732" s="93" t="s">
        <v>730</v>
      </c>
      <c r="AQ732" s="291">
        <v>822</v>
      </c>
    </row>
    <row r="733" spans="39:43">
      <c r="AM733" s="294">
        <v>21</v>
      </c>
      <c r="AN733" s="92" t="s">
        <v>96</v>
      </c>
      <c r="AO733" s="92" t="s">
        <v>96</v>
      </c>
      <c r="AP733" s="93" t="s">
        <v>731</v>
      </c>
      <c r="AQ733" s="291">
        <v>823</v>
      </c>
    </row>
    <row r="734" spans="39:43">
      <c r="AM734" s="294">
        <v>21</v>
      </c>
      <c r="AN734" s="92" t="s">
        <v>96</v>
      </c>
      <c r="AO734" s="92" t="s">
        <v>96</v>
      </c>
      <c r="AP734" s="93" t="s">
        <v>732</v>
      </c>
      <c r="AQ734" s="291">
        <v>824</v>
      </c>
    </row>
    <row r="735" spans="39:43">
      <c r="AM735" s="294">
        <v>21</v>
      </c>
      <c r="AN735" s="92" t="s">
        <v>96</v>
      </c>
      <c r="AO735" s="92" t="s">
        <v>96</v>
      </c>
      <c r="AP735" s="93" t="s">
        <v>733</v>
      </c>
      <c r="AQ735" s="291">
        <v>825</v>
      </c>
    </row>
    <row r="736" spans="39:43">
      <c r="AM736" s="294">
        <v>21</v>
      </c>
      <c r="AN736" s="92" t="s">
        <v>96</v>
      </c>
      <c r="AO736" s="92" t="s">
        <v>96</v>
      </c>
      <c r="AP736" s="93" t="s">
        <v>734</v>
      </c>
      <c r="AQ736" s="291">
        <v>826</v>
      </c>
    </row>
    <row r="737" spans="39:43">
      <c r="AM737" s="294">
        <v>21</v>
      </c>
      <c r="AN737" s="92" t="s">
        <v>96</v>
      </c>
      <c r="AO737" s="92" t="s">
        <v>96</v>
      </c>
      <c r="AP737" s="93" t="s">
        <v>735</v>
      </c>
      <c r="AQ737" s="291">
        <v>827</v>
      </c>
    </row>
    <row r="738" spans="39:43">
      <c r="AM738" s="294">
        <v>21</v>
      </c>
      <c r="AN738" s="92" t="s">
        <v>96</v>
      </c>
      <c r="AO738" s="92" t="s">
        <v>96</v>
      </c>
      <c r="AP738" s="93" t="s">
        <v>736</v>
      </c>
      <c r="AQ738" s="291">
        <v>828</v>
      </c>
    </row>
    <row r="739" spans="39:43">
      <c r="AM739" s="294">
        <v>21</v>
      </c>
      <c r="AN739" s="92" t="s">
        <v>96</v>
      </c>
      <c r="AO739" s="92" t="s">
        <v>96</v>
      </c>
      <c r="AP739" s="93" t="s">
        <v>737</v>
      </c>
      <c r="AQ739" s="291">
        <v>829</v>
      </c>
    </row>
    <row r="740" spans="39:43">
      <c r="AM740" s="294">
        <v>21</v>
      </c>
      <c r="AN740" s="92" t="s">
        <v>96</v>
      </c>
      <c r="AO740" s="92" t="s">
        <v>96</v>
      </c>
      <c r="AP740" s="93" t="s">
        <v>738</v>
      </c>
      <c r="AQ740" s="291">
        <v>830</v>
      </c>
    </row>
    <row r="741" spans="39:43">
      <c r="AM741" s="294">
        <v>22</v>
      </c>
      <c r="AN741" s="92" t="s">
        <v>96</v>
      </c>
      <c r="AO741" s="92" t="s">
        <v>96</v>
      </c>
      <c r="AP741" s="93" t="s">
        <v>1105</v>
      </c>
      <c r="AQ741" s="291">
        <v>831</v>
      </c>
    </row>
    <row r="742" spans="39:43">
      <c r="AM742" s="294"/>
      <c r="AN742" s="92"/>
      <c r="AO742" s="92"/>
      <c r="AP742" s="93"/>
      <c r="AQ742" s="291">
        <v>832</v>
      </c>
    </row>
    <row r="743" spans="39:43">
      <c r="AM743" s="294"/>
      <c r="AN743" s="92"/>
      <c r="AO743" s="92"/>
      <c r="AP743" s="93"/>
      <c r="AQ743" s="291">
        <v>833</v>
      </c>
    </row>
    <row r="744" spans="39:43">
      <c r="AM744" s="294"/>
      <c r="AN744" s="92"/>
      <c r="AO744" s="92"/>
      <c r="AP744" s="93"/>
      <c r="AQ744" s="291">
        <v>834</v>
      </c>
    </row>
    <row r="745" spans="39:43">
      <c r="AM745" s="295"/>
      <c r="AN745" s="296"/>
      <c r="AO745" s="296"/>
      <c r="AP745" s="297"/>
      <c r="AQ745" s="298">
        <v>835</v>
      </c>
    </row>
  </sheetData>
  <sheetProtection sheet="1" selectLockedCells="1"/>
  <mergeCells count="62">
    <mergeCell ref="R49:R50"/>
    <mergeCell ref="P49:Q50"/>
    <mergeCell ref="G3:J3"/>
    <mergeCell ref="G4:J4"/>
    <mergeCell ref="B6:D6"/>
    <mergeCell ref="B5:D5"/>
    <mergeCell ref="C48:D48"/>
    <mergeCell ref="C45:I45"/>
    <mergeCell ref="C49:D50"/>
    <mergeCell ref="P47:Q47"/>
    <mergeCell ref="P48:Q48"/>
    <mergeCell ref="L6:N6"/>
    <mergeCell ref="R45:R46"/>
    <mergeCell ref="P45:Q45"/>
    <mergeCell ref="L47:M47"/>
    <mergeCell ref="L48:M48"/>
    <mergeCell ref="B56:R56"/>
    <mergeCell ref="O58:R58"/>
    <mergeCell ref="L58:N58"/>
    <mergeCell ref="J58:K58"/>
    <mergeCell ref="G58:I58"/>
    <mergeCell ref="B58:F58"/>
    <mergeCell ref="E53:F53"/>
    <mergeCell ref="E54:F54"/>
    <mergeCell ref="O49:O50"/>
    <mergeCell ref="K51:L51"/>
    <mergeCell ref="K52:L52"/>
    <mergeCell ref="K53:L53"/>
    <mergeCell ref="K54:L54"/>
    <mergeCell ref="G54:I54"/>
    <mergeCell ref="L45:M45"/>
    <mergeCell ref="K45:K46"/>
    <mergeCell ref="C54:D54"/>
    <mergeCell ref="G51:I51"/>
    <mergeCell ref="G52:I52"/>
    <mergeCell ref="G46:I46"/>
    <mergeCell ref="G47:I47"/>
    <mergeCell ref="G48:I48"/>
    <mergeCell ref="E46:F46"/>
    <mergeCell ref="E47:F47"/>
    <mergeCell ref="E48:F48"/>
    <mergeCell ref="C46:D46"/>
    <mergeCell ref="C47:D47"/>
    <mergeCell ref="G53:I53"/>
    <mergeCell ref="E51:F51"/>
    <mergeCell ref="E52:F52"/>
    <mergeCell ref="C51:D51"/>
    <mergeCell ref="C52:D52"/>
    <mergeCell ref="C53:D53"/>
    <mergeCell ref="N1:O1"/>
    <mergeCell ref="B1:M1"/>
    <mergeCell ref="O6:R6"/>
    <mergeCell ref="N4:R4"/>
    <mergeCell ref="E5:G5"/>
    <mergeCell ref="E6:G6"/>
    <mergeCell ref="H5:J5"/>
    <mergeCell ref="H6:J6"/>
    <mergeCell ref="B4:E4"/>
    <mergeCell ref="L4:M4"/>
    <mergeCell ref="B3:F3"/>
    <mergeCell ref="P46:Q46"/>
    <mergeCell ref="L46:M46"/>
  </mergeCells>
  <phoneticPr fontId="2"/>
  <conditionalFormatting sqref="U3:X6 N3:R3 O6 N4">
    <cfRule type="expression" dxfId="11" priority="12">
      <formula>N3&lt;&gt;""</formula>
    </cfRule>
  </conditionalFormatting>
  <conditionalFormatting sqref="B6 B4:G4 E6:J6">
    <cfRule type="expression" dxfId="10" priority="10">
      <formula>B4&lt;&gt;""</formula>
    </cfRule>
  </conditionalFormatting>
  <conditionalFormatting sqref="L11:L27 L29:L43 L62:L73 L75:L84">
    <cfRule type="expression" dxfId="9" priority="185" stopIfTrue="1">
      <formula>$U11=71</formula>
    </cfRule>
    <cfRule type="expression" dxfId="8" priority="186" stopIfTrue="1">
      <formula>$U11=67</formula>
    </cfRule>
    <cfRule type="expression" dxfId="7" priority="187" stopIfTrue="1">
      <formula>$U11&lt;60</formula>
    </cfRule>
  </conditionalFormatting>
  <conditionalFormatting sqref="P11:P27 P29:P43 P62:P73 P75:P84">
    <cfRule type="expression" dxfId="6" priority="188" stopIfTrue="1">
      <formula>$V11=71</formula>
    </cfRule>
    <cfRule type="expression" dxfId="5" priority="189" stopIfTrue="1">
      <formula>$V11=67</formula>
    </cfRule>
    <cfRule type="expression" dxfId="4" priority="190" stopIfTrue="1">
      <formula>$V11&lt;60</formula>
    </cfRule>
  </conditionalFormatting>
  <conditionalFormatting sqref="N11:N25 N29:N43 J11:J25 J29:J43 G29:G43 G11:G25">
    <cfRule type="expression" dxfId="3" priority="8">
      <formula>G11&lt;&gt;""</formula>
    </cfRule>
  </conditionalFormatting>
  <conditionalFormatting sqref="N62:N71 N75:N84 J62:J71 J75:J84 G75:G84 G62:G71">
    <cfRule type="expression" dxfId="2" priority="1">
      <formula>G62&lt;&gt;""</formula>
    </cfRule>
  </conditionalFormatting>
  <dataValidations count="27">
    <dataValidation type="list" allowBlank="1" showInputMessage="1" showErrorMessage="1" sqref="FR10:FR29 PN10:PN29 ZJ10:ZJ29 AJF10:AJF29 ATB10:ATB29 BCX10:BCX29 BMT10:BMT29 BWP10:BWP29 CGL10:CGL29 CQH10:CQH29 DAD10:DAD29 DJZ10:DJZ29 DTV10:DTV29 EDR10:EDR29 ENN10:ENN29 EXJ10:EXJ29 FHF10:FHF29 FRB10:FRB29 GAX10:GAX29 GKT10:GKT29 GUP10:GUP29 HEL10:HEL29 HOH10:HOH29 HYD10:HYD29 IHZ10:IHZ29 IRV10:IRV29 JBR10:JBR29 JLN10:JLN29 JVJ10:JVJ29 KFF10:KFF29 KPB10:KPB29 KYX10:KYX29 LIT10:LIT29 LSP10:LSP29 MCL10:MCL29 MMH10:MMH29 MWD10:MWD29 NFZ10:NFZ29 FR65551:FR65570 PN65551:PN65570 ZJ65551:ZJ65570 AJF65551:AJF65570 ATB65551:ATB65570 BCX65551:BCX65570 BMT65551:BMT65570 BWP65551:BWP65570 CGL65551:CGL65570 CQH65551:CQH65570 DAD65551:DAD65570 DJZ65551:DJZ65570 DTV65551:DTV65570 EDR65551:EDR65570 ENN65551:ENN65570 EXJ65551:EXJ65570 FHF65551:FHF65570 FRB65551:FRB65570 GAX65551:GAX65570 GKT65551:GKT65570 GUP65551:GUP65570 HEL65551:HEL65570 HOH65551:HOH65570 HYD65551:HYD65570 IHZ65551:IHZ65570 IRV65551:IRV65570 JBR65551:JBR65570 JLN65551:JLN65570 JVJ65551:JVJ65570 KFF65551:KFF65570 KPB65551:KPB65570 KYX65551:KYX65570 LIT65551:LIT65570 LSP65551:LSP65570 MCL65551:MCL65570 MMH65551:MMH65570 MWD65551:MWD65570 NFZ65551:NFZ65570 FR131087:FR131106 PN131087:PN131106 ZJ131087:ZJ131106 AJF131087:AJF131106 ATB131087:ATB131106 BCX131087:BCX131106 BMT131087:BMT131106 BWP131087:BWP131106 CGL131087:CGL131106 CQH131087:CQH131106 DAD131087:DAD131106 DJZ131087:DJZ131106 DTV131087:DTV131106 EDR131087:EDR131106 ENN131087:ENN131106 EXJ131087:EXJ131106 FHF131087:FHF131106 FRB131087:FRB131106 GAX131087:GAX131106 GKT131087:GKT131106 GUP131087:GUP131106 HEL131087:HEL131106 HOH131087:HOH131106 HYD131087:HYD131106 IHZ131087:IHZ131106 IRV131087:IRV131106 JBR131087:JBR131106 JLN131087:JLN131106 JVJ131087:JVJ131106 KFF131087:KFF131106 KPB131087:KPB131106 KYX131087:KYX131106 LIT131087:LIT131106 LSP131087:LSP131106 MCL131087:MCL131106 MMH131087:MMH131106 MWD131087:MWD131106 NFZ131087:NFZ131106 FR196623:FR196642 PN196623:PN196642 ZJ196623:ZJ196642 AJF196623:AJF196642 ATB196623:ATB196642 BCX196623:BCX196642 BMT196623:BMT196642 BWP196623:BWP196642 CGL196623:CGL196642 CQH196623:CQH196642 DAD196623:DAD196642 DJZ196623:DJZ196642 DTV196623:DTV196642 EDR196623:EDR196642 ENN196623:ENN196642 EXJ196623:EXJ196642 FHF196623:FHF196642 FRB196623:FRB196642 GAX196623:GAX196642 GKT196623:GKT196642 GUP196623:GUP196642 HEL196623:HEL196642 HOH196623:HOH196642 HYD196623:HYD196642 IHZ196623:IHZ196642 IRV196623:IRV196642 JBR196623:JBR196642 JLN196623:JLN196642 JVJ196623:JVJ196642 KFF196623:KFF196642 KPB196623:KPB196642 KYX196623:KYX196642 LIT196623:LIT196642 LSP196623:LSP196642 MCL196623:MCL196642 MMH196623:MMH196642 MWD196623:MWD196642 NFZ196623:NFZ196642 FR262159:FR262178 PN262159:PN262178 ZJ262159:ZJ262178 AJF262159:AJF262178 ATB262159:ATB262178 BCX262159:BCX262178 BMT262159:BMT262178 BWP262159:BWP262178 CGL262159:CGL262178 CQH262159:CQH262178 DAD262159:DAD262178 DJZ262159:DJZ262178 DTV262159:DTV262178 EDR262159:EDR262178 ENN262159:ENN262178 EXJ262159:EXJ262178 FHF262159:FHF262178 FRB262159:FRB262178 GAX262159:GAX262178 GKT262159:GKT262178 GUP262159:GUP262178 HEL262159:HEL262178 HOH262159:HOH262178 HYD262159:HYD262178 IHZ262159:IHZ262178 IRV262159:IRV262178 JBR262159:JBR262178 JLN262159:JLN262178 JVJ262159:JVJ262178 KFF262159:KFF262178 KPB262159:KPB262178 KYX262159:KYX262178 LIT262159:LIT262178 LSP262159:LSP262178 MCL262159:MCL262178 MMH262159:MMH262178 MWD262159:MWD262178 NFZ262159:NFZ262178 FR327695:FR327714 PN327695:PN327714 ZJ327695:ZJ327714 AJF327695:AJF327714 ATB327695:ATB327714 BCX327695:BCX327714 BMT327695:BMT327714 BWP327695:BWP327714 CGL327695:CGL327714 CQH327695:CQH327714 DAD327695:DAD327714 DJZ327695:DJZ327714 DTV327695:DTV327714 EDR327695:EDR327714 ENN327695:ENN327714 EXJ327695:EXJ327714 FHF327695:FHF327714 FRB327695:FRB327714 GAX327695:GAX327714 GKT327695:GKT327714 GUP327695:GUP327714 HEL327695:HEL327714 HOH327695:HOH327714 HYD327695:HYD327714 IHZ327695:IHZ327714 IRV327695:IRV327714 JBR327695:JBR327714 JLN327695:JLN327714 JVJ327695:JVJ327714 KFF327695:KFF327714 KPB327695:KPB327714 KYX327695:KYX327714 LIT327695:LIT327714 LSP327695:LSP327714 MCL327695:MCL327714 MMH327695:MMH327714 MWD327695:MWD327714 NFZ327695:NFZ327714 FR393231:FR393250 PN393231:PN393250 ZJ393231:ZJ393250 AJF393231:AJF393250 ATB393231:ATB393250 BCX393231:BCX393250 BMT393231:BMT393250 BWP393231:BWP393250 CGL393231:CGL393250 CQH393231:CQH393250 DAD393231:DAD393250 DJZ393231:DJZ393250 DTV393231:DTV393250 EDR393231:EDR393250 ENN393231:ENN393250 EXJ393231:EXJ393250 FHF393231:FHF393250 FRB393231:FRB393250 GAX393231:GAX393250 GKT393231:GKT393250 GUP393231:GUP393250 HEL393231:HEL393250 HOH393231:HOH393250 HYD393231:HYD393250 IHZ393231:IHZ393250 IRV393231:IRV393250 JBR393231:JBR393250 JLN393231:JLN393250 JVJ393231:JVJ393250 KFF393231:KFF393250 KPB393231:KPB393250 KYX393231:KYX393250 LIT393231:LIT393250 LSP393231:LSP393250 MCL393231:MCL393250 MMH393231:MMH393250 MWD393231:MWD393250 NFZ393231:NFZ393250 FR458767:FR458786 PN458767:PN458786 ZJ458767:ZJ458786 AJF458767:AJF458786 ATB458767:ATB458786 BCX458767:BCX458786 BMT458767:BMT458786 BWP458767:BWP458786 CGL458767:CGL458786 CQH458767:CQH458786 DAD458767:DAD458786 DJZ458767:DJZ458786 DTV458767:DTV458786 EDR458767:EDR458786 ENN458767:ENN458786 EXJ458767:EXJ458786 FHF458767:FHF458786 FRB458767:FRB458786 GAX458767:GAX458786 GKT458767:GKT458786 GUP458767:GUP458786 HEL458767:HEL458786 HOH458767:HOH458786 HYD458767:HYD458786 IHZ458767:IHZ458786 IRV458767:IRV458786 JBR458767:JBR458786 JLN458767:JLN458786 JVJ458767:JVJ458786 KFF458767:KFF458786 KPB458767:KPB458786 KYX458767:KYX458786 LIT458767:LIT458786 LSP458767:LSP458786 MCL458767:MCL458786 MMH458767:MMH458786 MWD458767:MWD458786 NFZ458767:NFZ458786 FR524303:FR524322 PN524303:PN524322 ZJ524303:ZJ524322 AJF524303:AJF524322 ATB524303:ATB524322 BCX524303:BCX524322 BMT524303:BMT524322 BWP524303:BWP524322 CGL524303:CGL524322 CQH524303:CQH524322 DAD524303:DAD524322 DJZ524303:DJZ524322 DTV524303:DTV524322 EDR524303:EDR524322 ENN524303:ENN524322 EXJ524303:EXJ524322 FHF524303:FHF524322 FRB524303:FRB524322 GAX524303:GAX524322 GKT524303:GKT524322 GUP524303:GUP524322 HEL524303:HEL524322 HOH524303:HOH524322 HYD524303:HYD524322 IHZ524303:IHZ524322 IRV524303:IRV524322 JBR524303:JBR524322 JLN524303:JLN524322 JVJ524303:JVJ524322 KFF524303:KFF524322 KPB524303:KPB524322 KYX524303:KYX524322 LIT524303:LIT524322 LSP524303:LSP524322 MCL524303:MCL524322 MMH524303:MMH524322 MWD524303:MWD524322 NFZ524303:NFZ524322 FR589839:FR589858 PN589839:PN589858 ZJ589839:ZJ589858 AJF589839:AJF589858 ATB589839:ATB589858 BCX589839:BCX589858 BMT589839:BMT589858 BWP589839:BWP589858 CGL589839:CGL589858 CQH589839:CQH589858 DAD589839:DAD589858 DJZ589839:DJZ589858 DTV589839:DTV589858 EDR589839:EDR589858 ENN589839:ENN589858 EXJ589839:EXJ589858 FHF589839:FHF589858 FRB589839:FRB589858 GAX589839:GAX589858 GKT589839:GKT589858 GUP589839:GUP589858 HEL589839:HEL589858 HOH589839:HOH589858 HYD589839:HYD589858 IHZ589839:IHZ589858 IRV589839:IRV589858 JBR589839:JBR589858 JLN589839:JLN589858 JVJ589839:JVJ589858 KFF589839:KFF589858 KPB589839:KPB589858 KYX589839:KYX589858 LIT589839:LIT589858 LSP589839:LSP589858 MCL589839:MCL589858 MMH589839:MMH589858 MWD589839:MWD589858 NFZ589839:NFZ589858 FR655375:FR655394 PN655375:PN655394 ZJ655375:ZJ655394 AJF655375:AJF655394 ATB655375:ATB655394 BCX655375:BCX655394 BMT655375:BMT655394 BWP655375:BWP655394 CGL655375:CGL655394 CQH655375:CQH655394 DAD655375:DAD655394 DJZ655375:DJZ655394 DTV655375:DTV655394 EDR655375:EDR655394 ENN655375:ENN655394 EXJ655375:EXJ655394 FHF655375:FHF655394 FRB655375:FRB655394 GAX655375:GAX655394 GKT655375:GKT655394 GUP655375:GUP655394 HEL655375:HEL655394 HOH655375:HOH655394 HYD655375:HYD655394 IHZ655375:IHZ655394 IRV655375:IRV655394 JBR655375:JBR655394 JLN655375:JLN655394 JVJ655375:JVJ655394 KFF655375:KFF655394 KPB655375:KPB655394 KYX655375:KYX655394 LIT655375:LIT655394 LSP655375:LSP655394 MCL655375:MCL655394 MMH655375:MMH655394 MWD655375:MWD655394 NFZ655375:NFZ655394 FR720911:FR720930 PN720911:PN720930 ZJ720911:ZJ720930 AJF720911:AJF720930 ATB720911:ATB720930 BCX720911:BCX720930 BMT720911:BMT720930 BWP720911:BWP720930 CGL720911:CGL720930 CQH720911:CQH720930 DAD720911:DAD720930 DJZ720911:DJZ720930 DTV720911:DTV720930 EDR720911:EDR720930 ENN720911:ENN720930 EXJ720911:EXJ720930 FHF720911:FHF720930 FRB720911:FRB720930 GAX720911:GAX720930 GKT720911:GKT720930 GUP720911:GUP720930 HEL720911:HEL720930 HOH720911:HOH720930 HYD720911:HYD720930 IHZ720911:IHZ720930 IRV720911:IRV720930 JBR720911:JBR720930 JLN720911:JLN720930 JVJ720911:JVJ720930 KFF720911:KFF720930 KPB720911:KPB720930 KYX720911:KYX720930 LIT720911:LIT720930 LSP720911:LSP720930 MCL720911:MCL720930 MMH720911:MMH720930 MWD720911:MWD720930 NFZ720911:NFZ720930 FR786447:FR786466 PN786447:PN786466 ZJ786447:ZJ786466 AJF786447:AJF786466 ATB786447:ATB786466 BCX786447:BCX786466 BMT786447:BMT786466 BWP786447:BWP786466 CGL786447:CGL786466 CQH786447:CQH786466 DAD786447:DAD786466 DJZ786447:DJZ786466 DTV786447:DTV786466 EDR786447:EDR786466 ENN786447:ENN786466 EXJ786447:EXJ786466 FHF786447:FHF786466 FRB786447:FRB786466 GAX786447:GAX786466 GKT786447:GKT786466 GUP786447:GUP786466 HEL786447:HEL786466 HOH786447:HOH786466 HYD786447:HYD786466 IHZ786447:IHZ786466 IRV786447:IRV786466 JBR786447:JBR786466 JLN786447:JLN786466 JVJ786447:JVJ786466 KFF786447:KFF786466 KPB786447:KPB786466 KYX786447:KYX786466 LIT786447:LIT786466 LSP786447:LSP786466 MCL786447:MCL786466 MMH786447:MMH786466 MWD786447:MWD786466 NFZ786447:NFZ786466 FR851983:FR852002 PN851983:PN852002 ZJ851983:ZJ852002 AJF851983:AJF852002 ATB851983:ATB852002 BCX851983:BCX852002 BMT851983:BMT852002 BWP851983:BWP852002 CGL851983:CGL852002 CQH851983:CQH852002 DAD851983:DAD852002 DJZ851983:DJZ852002 DTV851983:DTV852002 EDR851983:EDR852002 ENN851983:ENN852002 EXJ851983:EXJ852002 FHF851983:FHF852002 FRB851983:FRB852002 GAX851983:GAX852002 GKT851983:GKT852002 GUP851983:GUP852002 HEL851983:HEL852002 HOH851983:HOH852002 HYD851983:HYD852002 IHZ851983:IHZ852002 IRV851983:IRV852002 JBR851983:JBR852002 JLN851983:JLN852002 JVJ851983:JVJ852002 KFF851983:KFF852002 KPB851983:KPB852002 KYX851983:KYX852002 LIT851983:LIT852002 LSP851983:LSP852002 MCL851983:MCL852002 MMH851983:MMH852002 MWD851983:MWD852002 NFZ851983:NFZ852002 FR917519:FR917538 PN917519:PN917538 ZJ917519:ZJ917538 AJF917519:AJF917538 ATB917519:ATB917538 BCX917519:BCX917538 BMT917519:BMT917538 BWP917519:BWP917538 CGL917519:CGL917538 CQH917519:CQH917538 DAD917519:DAD917538 DJZ917519:DJZ917538 DTV917519:DTV917538 EDR917519:EDR917538 ENN917519:ENN917538 EXJ917519:EXJ917538 FHF917519:FHF917538 FRB917519:FRB917538 GAX917519:GAX917538 GKT917519:GKT917538 GUP917519:GUP917538 HEL917519:HEL917538 HOH917519:HOH917538 HYD917519:HYD917538 IHZ917519:IHZ917538 IRV917519:IRV917538 JBR917519:JBR917538 JLN917519:JLN917538 JVJ917519:JVJ917538 KFF917519:KFF917538 KPB917519:KPB917538 KYX917519:KYX917538 LIT917519:LIT917538 LSP917519:LSP917538 MCL917519:MCL917538 MMH917519:MMH917538 MWD917519:MWD917538 NFZ917519:NFZ917538 FR983055:FR983074 PN983055:PN983074 ZJ983055:ZJ983074 AJF983055:AJF983074 ATB983055:ATB983074 BCX983055:BCX983074 BMT983055:BMT983074 BWP983055:BWP983074 CGL983055:CGL983074 CQH983055:CQH983074 DAD983055:DAD983074 DJZ983055:DJZ983074 DTV983055:DTV983074 EDR983055:EDR983074 ENN983055:ENN983074 EXJ983055:EXJ983074 FHF983055:FHF983074 FRB983055:FRB983074 GAX983055:GAX983074 GKT983055:GKT983074 GUP983055:GUP983074 HEL983055:HEL983074 HOH983055:HOH983074 HYD983055:HYD983074 IHZ983055:IHZ983074 IRV983055:IRV983074 JBR983055:JBR983074 JLN983055:JLN983074 JVJ983055:JVJ983074 KFF983055:KFF983074 KPB983055:KPB983074 KYX983055:KYX983074 LIT983055:LIT983074 LSP983055:LSP983074 MCL983055:MCL983074 MMH983055:MMH983074 MWD983055:MWD983074 NFZ983055:NFZ983074">
      <formula1>$AL$9:$AL$10</formula1>
    </dataValidation>
    <dataValidation type="list" allowBlank="1" showInputMessage="1" showErrorMessage="1" sqref="Q65553:Q65573 Q75:Q84 M61:M71 M75:M84 Q61:Q71 Q131089:Q131109 Q196625:Q196645 Q262161:Q262181 Q327697:Q327717 Q393233:Q393253 Q458769:Q458789 Q524305:Q524325 Q589841:Q589861 Q655377:Q655397 Q720913:Q720933 Q786449:Q786469 Q851985:Q852005 Q917521:Q917541 Q983057:Q983077 FI9:FI29 PE9:PE29 ZA9:ZA29 AIW9:AIW29 ASS9:ASS29 BCO9:BCO29 BMK9:BMK29 BWG9:BWG29 CGC9:CGC29 CPY9:CPY29 CZU9:CZU29 DJQ9:DJQ29 DTM9:DTM29 EDI9:EDI29 ENE9:ENE29 EXA9:EXA29 FGW9:FGW29 FQS9:FQS29 GAO9:GAO29 GKK9:GKK29 GUG9:GUG29 HEC9:HEC29 HNY9:HNY29 HXU9:HXU29 IHQ9:IHQ29 IRM9:IRM29 JBI9:JBI29 JLE9:JLE29 JVA9:JVA29 KEW9:KEW29 KOS9:KOS29 KYO9:KYO29 LIK9:LIK29 LSG9:LSG29 MCC9:MCC29 MLY9:MLY29 MVU9:MVU29 NFQ9:NFQ29 M65553:M65573 FI65550:FI65570 PE65550:PE65570 ZA65550:ZA65570 AIW65550:AIW65570 ASS65550:ASS65570 BCO65550:BCO65570 BMK65550:BMK65570 BWG65550:BWG65570 CGC65550:CGC65570 CPY65550:CPY65570 CZU65550:CZU65570 DJQ65550:DJQ65570 DTM65550:DTM65570 EDI65550:EDI65570 ENE65550:ENE65570 EXA65550:EXA65570 FGW65550:FGW65570 FQS65550:FQS65570 GAO65550:GAO65570 GKK65550:GKK65570 GUG65550:GUG65570 HEC65550:HEC65570 HNY65550:HNY65570 HXU65550:HXU65570 IHQ65550:IHQ65570 IRM65550:IRM65570 JBI65550:JBI65570 JLE65550:JLE65570 JVA65550:JVA65570 KEW65550:KEW65570 KOS65550:KOS65570 KYO65550:KYO65570 LIK65550:LIK65570 LSG65550:LSG65570 MCC65550:MCC65570 MLY65550:MLY65570 MVU65550:MVU65570 NFQ65550:NFQ65570 M131089:M131109 FI131086:FI131106 PE131086:PE131106 ZA131086:ZA131106 AIW131086:AIW131106 ASS131086:ASS131106 BCO131086:BCO131106 BMK131086:BMK131106 BWG131086:BWG131106 CGC131086:CGC131106 CPY131086:CPY131106 CZU131086:CZU131106 DJQ131086:DJQ131106 DTM131086:DTM131106 EDI131086:EDI131106 ENE131086:ENE131106 EXA131086:EXA131106 FGW131086:FGW131106 FQS131086:FQS131106 GAO131086:GAO131106 GKK131086:GKK131106 GUG131086:GUG131106 HEC131086:HEC131106 HNY131086:HNY131106 HXU131086:HXU131106 IHQ131086:IHQ131106 IRM131086:IRM131106 JBI131086:JBI131106 JLE131086:JLE131106 JVA131086:JVA131106 KEW131086:KEW131106 KOS131086:KOS131106 KYO131086:KYO131106 LIK131086:LIK131106 LSG131086:LSG131106 MCC131086:MCC131106 MLY131086:MLY131106 MVU131086:MVU131106 NFQ131086:NFQ131106 M196625:M196645 FI196622:FI196642 PE196622:PE196642 ZA196622:ZA196642 AIW196622:AIW196642 ASS196622:ASS196642 BCO196622:BCO196642 BMK196622:BMK196642 BWG196622:BWG196642 CGC196622:CGC196642 CPY196622:CPY196642 CZU196622:CZU196642 DJQ196622:DJQ196642 DTM196622:DTM196642 EDI196622:EDI196642 ENE196622:ENE196642 EXA196622:EXA196642 FGW196622:FGW196642 FQS196622:FQS196642 GAO196622:GAO196642 GKK196622:GKK196642 GUG196622:GUG196642 HEC196622:HEC196642 HNY196622:HNY196642 HXU196622:HXU196642 IHQ196622:IHQ196642 IRM196622:IRM196642 JBI196622:JBI196642 JLE196622:JLE196642 JVA196622:JVA196642 KEW196622:KEW196642 KOS196622:KOS196642 KYO196622:KYO196642 LIK196622:LIK196642 LSG196622:LSG196642 MCC196622:MCC196642 MLY196622:MLY196642 MVU196622:MVU196642 NFQ196622:NFQ196642 M262161:M262181 FI262158:FI262178 PE262158:PE262178 ZA262158:ZA262178 AIW262158:AIW262178 ASS262158:ASS262178 BCO262158:BCO262178 BMK262158:BMK262178 BWG262158:BWG262178 CGC262158:CGC262178 CPY262158:CPY262178 CZU262158:CZU262178 DJQ262158:DJQ262178 DTM262158:DTM262178 EDI262158:EDI262178 ENE262158:ENE262178 EXA262158:EXA262178 FGW262158:FGW262178 FQS262158:FQS262178 GAO262158:GAO262178 GKK262158:GKK262178 GUG262158:GUG262178 HEC262158:HEC262178 HNY262158:HNY262178 HXU262158:HXU262178 IHQ262158:IHQ262178 IRM262158:IRM262178 JBI262158:JBI262178 JLE262158:JLE262178 JVA262158:JVA262178 KEW262158:KEW262178 KOS262158:KOS262178 KYO262158:KYO262178 LIK262158:LIK262178 LSG262158:LSG262178 MCC262158:MCC262178 MLY262158:MLY262178 MVU262158:MVU262178 NFQ262158:NFQ262178 M327697:M327717 FI327694:FI327714 PE327694:PE327714 ZA327694:ZA327714 AIW327694:AIW327714 ASS327694:ASS327714 BCO327694:BCO327714 BMK327694:BMK327714 BWG327694:BWG327714 CGC327694:CGC327714 CPY327694:CPY327714 CZU327694:CZU327714 DJQ327694:DJQ327714 DTM327694:DTM327714 EDI327694:EDI327714 ENE327694:ENE327714 EXA327694:EXA327714 FGW327694:FGW327714 FQS327694:FQS327714 GAO327694:GAO327714 GKK327694:GKK327714 GUG327694:GUG327714 HEC327694:HEC327714 HNY327694:HNY327714 HXU327694:HXU327714 IHQ327694:IHQ327714 IRM327694:IRM327714 JBI327694:JBI327714 JLE327694:JLE327714 JVA327694:JVA327714 KEW327694:KEW327714 KOS327694:KOS327714 KYO327694:KYO327714 LIK327694:LIK327714 LSG327694:LSG327714 MCC327694:MCC327714 MLY327694:MLY327714 MVU327694:MVU327714 NFQ327694:NFQ327714 M393233:M393253 FI393230:FI393250 PE393230:PE393250 ZA393230:ZA393250 AIW393230:AIW393250 ASS393230:ASS393250 BCO393230:BCO393250 BMK393230:BMK393250 BWG393230:BWG393250 CGC393230:CGC393250 CPY393230:CPY393250 CZU393230:CZU393250 DJQ393230:DJQ393250 DTM393230:DTM393250 EDI393230:EDI393250 ENE393230:ENE393250 EXA393230:EXA393250 FGW393230:FGW393250 FQS393230:FQS393250 GAO393230:GAO393250 GKK393230:GKK393250 GUG393230:GUG393250 HEC393230:HEC393250 HNY393230:HNY393250 HXU393230:HXU393250 IHQ393230:IHQ393250 IRM393230:IRM393250 JBI393230:JBI393250 JLE393230:JLE393250 JVA393230:JVA393250 KEW393230:KEW393250 KOS393230:KOS393250 KYO393230:KYO393250 LIK393230:LIK393250 LSG393230:LSG393250 MCC393230:MCC393250 MLY393230:MLY393250 MVU393230:MVU393250 NFQ393230:NFQ393250 M458769:M458789 FI458766:FI458786 PE458766:PE458786 ZA458766:ZA458786 AIW458766:AIW458786 ASS458766:ASS458786 BCO458766:BCO458786 BMK458766:BMK458786 BWG458766:BWG458786 CGC458766:CGC458786 CPY458766:CPY458786 CZU458766:CZU458786 DJQ458766:DJQ458786 DTM458766:DTM458786 EDI458766:EDI458786 ENE458766:ENE458786 EXA458766:EXA458786 FGW458766:FGW458786 FQS458766:FQS458786 GAO458766:GAO458786 GKK458766:GKK458786 GUG458766:GUG458786 HEC458766:HEC458786 HNY458766:HNY458786 HXU458766:HXU458786 IHQ458766:IHQ458786 IRM458766:IRM458786 JBI458766:JBI458786 JLE458766:JLE458786 JVA458766:JVA458786 KEW458766:KEW458786 KOS458766:KOS458786 KYO458766:KYO458786 LIK458766:LIK458786 LSG458766:LSG458786 MCC458766:MCC458786 MLY458766:MLY458786 MVU458766:MVU458786 NFQ458766:NFQ458786 M524305:M524325 FI524302:FI524322 PE524302:PE524322 ZA524302:ZA524322 AIW524302:AIW524322 ASS524302:ASS524322 BCO524302:BCO524322 BMK524302:BMK524322 BWG524302:BWG524322 CGC524302:CGC524322 CPY524302:CPY524322 CZU524302:CZU524322 DJQ524302:DJQ524322 DTM524302:DTM524322 EDI524302:EDI524322 ENE524302:ENE524322 EXA524302:EXA524322 FGW524302:FGW524322 FQS524302:FQS524322 GAO524302:GAO524322 GKK524302:GKK524322 GUG524302:GUG524322 HEC524302:HEC524322 HNY524302:HNY524322 HXU524302:HXU524322 IHQ524302:IHQ524322 IRM524302:IRM524322 JBI524302:JBI524322 JLE524302:JLE524322 JVA524302:JVA524322 KEW524302:KEW524322 KOS524302:KOS524322 KYO524302:KYO524322 LIK524302:LIK524322 LSG524302:LSG524322 MCC524302:MCC524322 MLY524302:MLY524322 MVU524302:MVU524322 NFQ524302:NFQ524322 M589841:M589861 FI589838:FI589858 PE589838:PE589858 ZA589838:ZA589858 AIW589838:AIW589858 ASS589838:ASS589858 BCO589838:BCO589858 BMK589838:BMK589858 BWG589838:BWG589858 CGC589838:CGC589858 CPY589838:CPY589858 CZU589838:CZU589858 DJQ589838:DJQ589858 DTM589838:DTM589858 EDI589838:EDI589858 ENE589838:ENE589858 EXA589838:EXA589858 FGW589838:FGW589858 FQS589838:FQS589858 GAO589838:GAO589858 GKK589838:GKK589858 GUG589838:GUG589858 HEC589838:HEC589858 HNY589838:HNY589858 HXU589838:HXU589858 IHQ589838:IHQ589858 IRM589838:IRM589858 JBI589838:JBI589858 JLE589838:JLE589858 JVA589838:JVA589858 KEW589838:KEW589858 KOS589838:KOS589858 KYO589838:KYO589858 LIK589838:LIK589858 LSG589838:LSG589858 MCC589838:MCC589858 MLY589838:MLY589858 MVU589838:MVU589858 NFQ589838:NFQ589858 M655377:M655397 FI655374:FI655394 PE655374:PE655394 ZA655374:ZA655394 AIW655374:AIW655394 ASS655374:ASS655394 BCO655374:BCO655394 BMK655374:BMK655394 BWG655374:BWG655394 CGC655374:CGC655394 CPY655374:CPY655394 CZU655374:CZU655394 DJQ655374:DJQ655394 DTM655374:DTM655394 EDI655374:EDI655394 ENE655374:ENE655394 EXA655374:EXA655394 FGW655374:FGW655394 FQS655374:FQS655394 GAO655374:GAO655394 GKK655374:GKK655394 GUG655374:GUG655394 HEC655374:HEC655394 HNY655374:HNY655394 HXU655374:HXU655394 IHQ655374:IHQ655394 IRM655374:IRM655394 JBI655374:JBI655394 JLE655374:JLE655394 JVA655374:JVA655394 KEW655374:KEW655394 KOS655374:KOS655394 KYO655374:KYO655394 LIK655374:LIK655394 LSG655374:LSG655394 MCC655374:MCC655394 MLY655374:MLY655394 MVU655374:MVU655394 NFQ655374:NFQ655394 M720913:M720933 FI720910:FI720930 PE720910:PE720930 ZA720910:ZA720930 AIW720910:AIW720930 ASS720910:ASS720930 BCO720910:BCO720930 BMK720910:BMK720930 BWG720910:BWG720930 CGC720910:CGC720930 CPY720910:CPY720930 CZU720910:CZU720930 DJQ720910:DJQ720930 DTM720910:DTM720930 EDI720910:EDI720930 ENE720910:ENE720930 EXA720910:EXA720930 FGW720910:FGW720930 FQS720910:FQS720930 GAO720910:GAO720930 GKK720910:GKK720930 GUG720910:GUG720930 HEC720910:HEC720930 HNY720910:HNY720930 HXU720910:HXU720930 IHQ720910:IHQ720930 IRM720910:IRM720930 JBI720910:JBI720930 JLE720910:JLE720930 JVA720910:JVA720930 KEW720910:KEW720930 KOS720910:KOS720930 KYO720910:KYO720930 LIK720910:LIK720930 LSG720910:LSG720930 MCC720910:MCC720930 MLY720910:MLY720930 MVU720910:MVU720930 NFQ720910:NFQ720930 M786449:M786469 FI786446:FI786466 PE786446:PE786466 ZA786446:ZA786466 AIW786446:AIW786466 ASS786446:ASS786466 BCO786446:BCO786466 BMK786446:BMK786466 BWG786446:BWG786466 CGC786446:CGC786466 CPY786446:CPY786466 CZU786446:CZU786466 DJQ786446:DJQ786466 DTM786446:DTM786466 EDI786446:EDI786466 ENE786446:ENE786466 EXA786446:EXA786466 FGW786446:FGW786466 FQS786446:FQS786466 GAO786446:GAO786466 GKK786446:GKK786466 GUG786446:GUG786466 HEC786446:HEC786466 HNY786446:HNY786466 HXU786446:HXU786466 IHQ786446:IHQ786466 IRM786446:IRM786466 JBI786446:JBI786466 JLE786446:JLE786466 JVA786446:JVA786466 KEW786446:KEW786466 KOS786446:KOS786466 KYO786446:KYO786466 LIK786446:LIK786466 LSG786446:LSG786466 MCC786446:MCC786466 MLY786446:MLY786466 MVU786446:MVU786466 NFQ786446:NFQ786466 M851985:M852005 FI851982:FI852002 PE851982:PE852002 ZA851982:ZA852002 AIW851982:AIW852002 ASS851982:ASS852002 BCO851982:BCO852002 BMK851982:BMK852002 BWG851982:BWG852002 CGC851982:CGC852002 CPY851982:CPY852002 CZU851982:CZU852002 DJQ851982:DJQ852002 DTM851982:DTM852002 EDI851982:EDI852002 ENE851982:ENE852002 EXA851982:EXA852002 FGW851982:FGW852002 FQS851982:FQS852002 GAO851982:GAO852002 GKK851982:GKK852002 GUG851982:GUG852002 HEC851982:HEC852002 HNY851982:HNY852002 HXU851982:HXU852002 IHQ851982:IHQ852002 IRM851982:IRM852002 JBI851982:JBI852002 JLE851982:JLE852002 JVA851982:JVA852002 KEW851982:KEW852002 KOS851982:KOS852002 KYO851982:KYO852002 LIK851982:LIK852002 LSG851982:LSG852002 MCC851982:MCC852002 MLY851982:MLY852002 MVU851982:MVU852002 NFQ851982:NFQ852002 M917521:M917541 FI917518:FI917538 PE917518:PE917538 ZA917518:ZA917538 AIW917518:AIW917538 ASS917518:ASS917538 BCO917518:BCO917538 BMK917518:BMK917538 BWG917518:BWG917538 CGC917518:CGC917538 CPY917518:CPY917538 CZU917518:CZU917538 DJQ917518:DJQ917538 DTM917518:DTM917538 EDI917518:EDI917538 ENE917518:ENE917538 EXA917518:EXA917538 FGW917518:FGW917538 FQS917518:FQS917538 GAO917518:GAO917538 GKK917518:GKK917538 GUG917518:GUG917538 HEC917518:HEC917538 HNY917518:HNY917538 HXU917518:HXU917538 IHQ917518:IHQ917538 IRM917518:IRM917538 JBI917518:JBI917538 JLE917518:JLE917538 JVA917518:JVA917538 KEW917518:KEW917538 KOS917518:KOS917538 KYO917518:KYO917538 LIK917518:LIK917538 LSG917518:LSG917538 MCC917518:MCC917538 MLY917518:MLY917538 MVU917518:MVU917538 NFQ917518:NFQ917538 M983057:M983077 FI983054:FI983074 PE983054:PE983074 ZA983054:ZA983074 AIW983054:AIW983074 ASS983054:ASS983074 BCO983054:BCO983074 BMK983054:BMK983074 BWG983054:BWG983074 CGC983054:CGC983074 CPY983054:CPY983074 CZU983054:CZU983074 DJQ983054:DJQ983074 DTM983054:DTM983074 EDI983054:EDI983074 ENE983054:ENE983074 EXA983054:EXA983074 FGW983054:FGW983074 FQS983054:FQS983074 GAO983054:GAO983074 GKK983054:GKK983074 GUG983054:GUG983074 HEC983054:HEC983074 HNY983054:HNY983074 HXU983054:HXU983074 IHQ983054:IHQ983074 IRM983054:IRM983074 JBI983054:JBI983074 JLE983054:JLE983074 JVA983054:JVA983074 KEW983054:KEW983074 KOS983054:KOS983074 KYO983054:KYO983074 LIK983054:LIK983074 LSG983054:LSG983074 MCC983054:MCC983074 MLY983054:MLY983074 MVU983054:MVU983074 NFQ983054:NFQ983074 FP9 PL9 ZH9 AJD9 ASZ9 BCV9 BMR9 BWN9 CGJ9 CQF9 DAB9 DJX9 DTT9 EDP9 ENL9 EXH9 FHD9 FQZ9 GAV9 GKR9 GUN9 HEJ9 HOF9 HYB9 IHX9 IRT9 JBP9 JLL9 JVH9 KFD9 KOZ9 KYV9 LIR9 LSN9 MCJ9 MMF9 MWB9 NFX9 FP65550 PL65550 ZH65550 AJD65550 ASZ65550 BCV65550 BMR65550 BWN65550 CGJ65550 CQF65550 DAB65550 DJX65550 DTT65550 EDP65550 ENL65550 EXH65550 FHD65550 FQZ65550 GAV65550 GKR65550 GUN65550 HEJ65550 HOF65550 HYB65550 IHX65550 IRT65550 JBP65550 JLL65550 JVH65550 KFD65550 KOZ65550 KYV65550 LIR65550 LSN65550 MCJ65550 MMF65550 MWB65550 NFX65550 FP131086 PL131086 ZH131086 AJD131086 ASZ131086 BCV131086 BMR131086 BWN131086 CGJ131086 CQF131086 DAB131086 DJX131086 DTT131086 EDP131086 ENL131086 EXH131086 FHD131086 FQZ131086 GAV131086 GKR131086 GUN131086 HEJ131086 HOF131086 HYB131086 IHX131086 IRT131086 JBP131086 JLL131086 JVH131086 KFD131086 KOZ131086 KYV131086 LIR131086 LSN131086 MCJ131086 MMF131086 MWB131086 NFX131086 FP196622 PL196622 ZH196622 AJD196622 ASZ196622 BCV196622 BMR196622 BWN196622 CGJ196622 CQF196622 DAB196622 DJX196622 DTT196622 EDP196622 ENL196622 EXH196622 FHD196622 FQZ196622 GAV196622 GKR196622 GUN196622 HEJ196622 HOF196622 HYB196622 IHX196622 IRT196622 JBP196622 JLL196622 JVH196622 KFD196622 KOZ196622 KYV196622 LIR196622 LSN196622 MCJ196622 MMF196622 MWB196622 NFX196622 FP262158 PL262158 ZH262158 AJD262158 ASZ262158 BCV262158 BMR262158 BWN262158 CGJ262158 CQF262158 DAB262158 DJX262158 DTT262158 EDP262158 ENL262158 EXH262158 FHD262158 FQZ262158 GAV262158 GKR262158 GUN262158 HEJ262158 HOF262158 HYB262158 IHX262158 IRT262158 JBP262158 JLL262158 JVH262158 KFD262158 KOZ262158 KYV262158 LIR262158 LSN262158 MCJ262158 MMF262158 MWB262158 NFX262158 FP327694 PL327694 ZH327694 AJD327694 ASZ327694 BCV327694 BMR327694 BWN327694 CGJ327694 CQF327694 DAB327694 DJX327694 DTT327694 EDP327694 ENL327694 EXH327694 FHD327694 FQZ327694 GAV327694 GKR327694 GUN327694 HEJ327694 HOF327694 HYB327694 IHX327694 IRT327694 JBP327694 JLL327694 JVH327694 KFD327694 KOZ327694 KYV327694 LIR327694 LSN327694 MCJ327694 MMF327694 MWB327694 NFX327694 FP393230 PL393230 ZH393230 AJD393230 ASZ393230 BCV393230 BMR393230 BWN393230 CGJ393230 CQF393230 DAB393230 DJX393230 DTT393230 EDP393230 ENL393230 EXH393230 FHD393230 FQZ393230 GAV393230 GKR393230 GUN393230 HEJ393230 HOF393230 HYB393230 IHX393230 IRT393230 JBP393230 JLL393230 JVH393230 KFD393230 KOZ393230 KYV393230 LIR393230 LSN393230 MCJ393230 MMF393230 MWB393230 NFX393230 FP458766 PL458766 ZH458766 AJD458766 ASZ458766 BCV458766 BMR458766 BWN458766 CGJ458766 CQF458766 DAB458766 DJX458766 DTT458766 EDP458766 ENL458766 EXH458766 FHD458766 FQZ458766 GAV458766 GKR458766 GUN458766 HEJ458766 HOF458766 HYB458766 IHX458766 IRT458766 JBP458766 JLL458766 JVH458766 KFD458766 KOZ458766 KYV458766 LIR458766 LSN458766 MCJ458766 MMF458766 MWB458766 NFX458766 FP524302 PL524302 ZH524302 AJD524302 ASZ524302 BCV524302 BMR524302 BWN524302 CGJ524302 CQF524302 DAB524302 DJX524302 DTT524302 EDP524302 ENL524302 EXH524302 FHD524302 FQZ524302 GAV524302 GKR524302 GUN524302 HEJ524302 HOF524302 HYB524302 IHX524302 IRT524302 JBP524302 JLL524302 JVH524302 KFD524302 KOZ524302 KYV524302 LIR524302 LSN524302 MCJ524302 MMF524302 MWB524302 NFX524302 FP589838 PL589838 ZH589838 AJD589838 ASZ589838 BCV589838 BMR589838 BWN589838 CGJ589838 CQF589838 DAB589838 DJX589838 DTT589838 EDP589838 ENL589838 EXH589838 FHD589838 FQZ589838 GAV589838 GKR589838 GUN589838 HEJ589838 HOF589838 HYB589838 IHX589838 IRT589838 JBP589838 JLL589838 JVH589838 KFD589838 KOZ589838 KYV589838 LIR589838 LSN589838 MCJ589838 MMF589838 MWB589838 NFX589838 FP655374 PL655374 ZH655374 AJD655374 ASZ655374 BCV655374 BMR655374 BWN655374 CGJ655374 CQF655374 DAB655374 DJX655374 DTT655374 EDP655374 ENL655374 EXH655374 FHD655374 FQZ655374 GAV655374 GKR655374 GUN655374 HEJ655374 HOF655374 HYB655374 IHX655374 IRT655374 JBP655374 JLL655374 JVH655374 KFD655374 KOZ655374 KYV655374 LIR655374 LSN655374 MCJ655374 MMF655374 MWB655374 NFX655374 FP720910 PL720910 ZH720910 AJD720910 ASZ720910 BCV720910 BMR720910 BWN720910 CGJ720910 CQF720910 DAB720910 DJX720910 DTT720910 EDP720910 ENL720910 EXH720910 FHD720910 FQZ720910 GAV720910 GKR720910 GUN720910 HEJ720910 HOF720910 HYB720910 IHX720910 IRT720910 JBP720910 JLL720910 JVH720910 KFD720910 KOZ720910 KYV720910 LIR720910 LSN720910 MCJ720910 MMF720910 MWB720910 NFX720910 FP786446 PL786446 ZH786446 AJD786446 ASZ786446 BCV786446 BMR786446 BWN786446 CGJ786446 CQF786446 DAB786446 DJX786446 DTT786446 EDP786446 ENL786446 EXH786446 FHD786446 FQZ786446 GAV786446 GKR786446 GUN786446 HEJ786446 HOF786446 HYB786446 IHX786446 IRT786446 JBP786446 JLL786446 JVH786446 KFD786446 KOZ786446 KYV786446 LIR786446 LSN786446 MCJ786446 MMF786446 MWB786446 NFX786446 FP851982 PL851982 ZH851982 AJD851982 ASZ851982 BCV851982 BMR851982 BWN851982 CGJ851982 CQF851982 DAB851982 DJX851982 DTT851982 EDP851982 ENL851982 EXH851982 FHD851982 FQZ851982 GAV851982 GKR851982 GUN851982 HEJ851982 HOF851982 HYB851982 IHX851982 IRT851982 JBP851982 JLL851982 JVH851982 KFD851982 KOZ851982 KYV851982 LIR851982 LSN851982 MCJ851982 MMF851982 MWB851982 NFX851982 FP917518 PL917518 ZH917518 AJD917518 ASZ917518 BCV917518 BMR917518 BWN917518 CGJ917518 CQF917518 DAB917518 DJX917518 DTT917518 EDP917518 ENL917518 EXH917518 FHD917518 FQZ917518 GAV917518 GKR917518 GUN917518 HEJ917518 HOF917518 HYB917518 IHX917518 IRT917518 JBP917518 JLL917518 JVH917518 KFD917518 KOZ917518 KYV917518 LIR917518 LSN917518 MCJ917518 MMF917518 MWB917518 NFX917518 FP983054 PL983054 ZH983054 AJD983054 ASZ983054 BCV983054 BMR983054 BWN983054 CGJ983054 CQF983054 DAB983054 DJX983054 DTT983054 EDP983054 ENL983054 EXH983054 FHD983054 FQZ983054 GAV983054 GKR983054 GUN983054 HEJ983054 HOF983054 HYB983054 IHX983054 IRT983054 JBP983054 JLL983054 JVH983054 KFD983054 KOZ983054 KYV983054 LIR983054 LSN983054 MCJ983054 MMF983054 MWB983054 NFX983054 Q29:Q43 M10:M25 E47:F48 M29:M43 Q10:Q25">
      <formula1>$AK$11:$AK$12</formula1>
    </dataValidation>
    <dataValidation type="list" allowBlank="1" showInputMessage="1" showErrorMessage="1" prompt="４種は、標準のみです。_x000a_" sqref="FP10:FP27 PL10:PL27 ZH10:ZH27 AJD10:AJD27 ASZ10:ASZ27 BCV10:BCV27 BMR10:BMR27 BWN10:BWN27 CGJ10:CGJ27 CQF10:CQF27 DAB10:DAB27 DJX10:DJX27 DTT10:DTT27 EDP10:EDP27 ENL10:ENL27 EXH10:EXH27 FHD10:FHD27 FQZ10:FQZ27 GAV10:GAV27 GKR10:GKR27 GUN10:GUN27 HEJ10:HEJ27 HOF10:HOF27 HYB10:HYB27 IHX10:IHX27 IRT10:IRT27 JBP10:JBP27 JLL10:JLL27 JVH10:JVH27 KFD10:KFD27 KOZ10:KOZ27 KYV10:KYV27 LIR10:LIR27 LSN10:LSN27 MCJ10:MCJ27 MMF10:MMF27 MWB10:MWB27 NFX10:NFX27 FP65551:FP65568 PL65551:PL65568 ZH65551:ZH65568 AJD65551:AJD65568 ASZ65551:ASZ65568 BCV65551:BCV65568 BMR65551:BMR65568 BWN65551:BWN65568 CGJ65551:CGJ65568 CQF65551:CQF65568 DAB65551:DAB65568 DJX65551:DJX65568 DTT65551:DTT65568 EDP65551:EDP65568 ENL65551:ENL65568 EXH65551:EXH65568 FHD65551:FHD65568 FQZ65551:FQZ65568 GAV65551:GAV65568 GKR65551:GKR65568 GUN65551:GUN65568 HEJ65551:HEJ65568 HOF65551:HOF65568 HYB65551:HYB65568 IHX65551:IHX65568 IRT65551:IRT65568 JBP65551:JBP65568 JLL65551:JLL65568 JVH65551:JVH65568 KFD65551:KFD65568 KOZ65551:KOZ65568 KYV65551:KYV65568 LIR65551:LIR65568 LSN65551:LSN65568 MCJ65551:MCJ65568 MMF65551:MMF65568 MWB65551:MWB65568 NFX65551:NFX65568 FP131087:FP131104 PL131087:PL131104 ZH131087:ZH131104 AJD131087:AJD131104 ASZ131087:ASZ131104 BCV131087:BCV131104 BMR131087:BMR131104 BWN131087:BWN131104 CGJ131087:CGJ131104 CQF131087:CQF131104 DAB131087:DAB131104 DJX131087:DJX131104 DTT131087:DTT131104 EDP131087:EDP131104 ENL131087:ENL131104 EXH131087:EXH131104 FHD131087:FHD131104 FQZ131087:FQZ131104 GAV131087:GAV131104 GKR131087:GKR131104 GUN131087:GUN131104 HEJ131087:HEJ131104 HOF131087:HOF131104 HYB131087:HYB131104 IHX131087:IHX131104 IRT131087:IRT131104 JBP131087:JBP131104 JLL131087:JLL131104 JVH131087:JVH131104 KFD131087:KFD131104 KOZ131087:KOZ131104 KYV131087:KYV131104 LIR131087:LIR131104 LSN131087:LSN131104 MCJ131087:MCJ131104 MMF131087:MMF131104 MWB131087:MWB131104 NFX131087:NFX131104 FP196623:FP196640 PL196623:PL196640 ZH196623:ZH196640 AJD196623:AJD196640 ASZ196623:ASZ196640 BCV196623:BCV196640 BMR196623:BMR196640 BWN196623:BWN196640 CGJ196623:CGJ196640 CQF196623:CQF196640 DAB196623:DAB196640 DJX196623:DJX196640 DTT196623:DTT196640 EDP196623:EDP196640 ENL196623:ENL196640 EXH196623:EXH196640 FHD196623:FHD196640 FQZ196623:FQZ196640 GAV196623:GAV196640 GKR196623:GKR196640 GUN196623:GUN196640 HEJ196623:HEJ196640 HOF196623:HOF196640 HYB196623:HYB196640 IHX196623:IHX196640 IRT196623:IRT196640 JBP196623:JBP196640 JLL196623:JLL196640 JVH196623:JVH196640 KFD196623:KFD196640 KOZ196623:KOZ196640 KYV196623:KYV196640 LIR196623:LIR196640 LSN196623:LSN196640 MCJ196623:MCJ196640 MMF196623:MMF196640 MWB196623:MWB196640 NFX196623:NFX196640 FP262159:FP262176 PL262159:PL262176 ZH262159:ZH262176 AJD262159:AJD262176 ASZ262159:ASZ262176 BCV262159:BCV262176 BMR262159:BMR262176 BWN262159:BWN262176 CGJ262159:CGJ262176 CQF262159:CQF262176 DAB262159:DAB262176 DJX262159:DJX262176 DTT262159:DTT262176 EDP262159:EDP262176 ENL262159:ENL262176 EXH262159:EXH262176 FHD262159:FHD262176 FQZ262159:FQZ262176 GAV262159:GAV262176 GKR262159:GKR262176 GUN262159:GUN262176 HEJ262159:HEJ262176 HOF262159:HOF262176 HYB262159:HYB262176 IHX262159:IHX262176 IRT262159:IRT262176 JBP262159:JBP262176 JLL262159:JLL262176 JVH262159:JVH262176 KFD262159:KFD262176 KOZ262159:KOZ262176 KYV262159:KYV262176 LIR262159:LIR262176 LSN262159:LSN262176 MCJ262159:MCJ262176 MMF262159:MMF262176 MWB262159:MWB262176 NFX262159:NFX262176 FP327695:FP327712 PL327695:PL327712 ZH327695:ZH327712 AJD327695:AJD327712 ASZ327695:ASZ327712 BCV327695:BCV327712 BMR327695:BMR327712 BWN327695:BWN327712 CGJ327695:CGJ327712 CQF327695:CQF327712 DAB327695:DAB327712 DJX327695:DJX327712 DTT327695:DTT327712 EDP327695:EDP327712 ENL327695:ENL327712 EXH327695:EXH327712 FHD327695:FHD327712 FQZ327695:FQZ327712 GAV327695:GAV327712 GKR327695:GKR327712 GUN327695:GUN327712 HEJ327695:HEJ327712 HOF327695:HOF327712 HYB327695:HYB327712 IHX327695:IHX327712 IRT327695:IRT327712 JBP327695:JBP327712 JLL327695:JLL327712 JVH327695:JVH327712 KFD327695:KFD327712 KOZ327695:KOZ327712 KYV327695:KYV327712 LIR327695:LIR327712 LSN327695:LSN327712 MCJ327695:MCJ327712 MMF327695:MMF327712 MWB327695:MWB327712 NFX327695:NFX327712 FP393231:FP393248 PL393231:PL393248 ZH393231:ZH393248 AJD393231:AJD393248 ASZ393231:ASZ393248 BCV393231:BCV393248 BMR393231:BMR393248 BWN393231:BWN393248 CGJ393231:CGJ393248 CQF393231:CQF393248 DAB393231:DAB393248 DJX393231:DJX393248 DTT393231:DTT393248 EDP393231:EDP393248 ENL393231:ENL393248 EXH393231:EXH393248 FHD393231:FHD393248 FQZ393231:FQZ393248 GAV393231:GAV393248 GKR393231:GKR393248 GUN393231:GUN393248 HEJ393231:HEJ393248 HOF393231:HOF393248 HYB393231:HYB393248 IHX393231:IHX393248 IRT393231:IRT393248 JBP393231:JBP393248 JLL393231:JLL393248 JVH393231:JVH393248 KFD393231:KFD393248 KOZ393231:KOZ393248 KYV393231:KYV393248 LIR393231:LIR393248 LSN393231:LSN393248 MCJ393231:MCJ393248 MMF393231:MMF393248 MWB393231:MWB393248 NFX393231:NFX393248 FP458767:FP458784 PL458767:PL458784 ZH458767:ZH458784 AJD458767:AJD458784 ASZ458767:ASZ458784 BCV458767:BCV458784 BMR458767:BMR458784 BWN458767:BWN458784 CGJ458767:CGJ458784 CQF458767:CQF458784 DAB458767:DAB458784 DJX458767:DJX458784 DTT458767:DTT458784 EDP458767:EDP458784 ENL458767:ENL458784 EXH458767:EXH458784 FHD458767:FHD458784 FQZ458767:FQZ458784 GAV458767:GAV458784 GKR458767:GKR458784 GUN458767:GUN458784 HEJ458767:HEJ458784 HOF458767:HOF458784 HYB458767:HYB458784 IHX458767:IHX458784 IRT458767:IRT458784 JBP458767:JBP458784 JLL458767:JLL458784 JVH458767:JVH458784 KFD458767:KFD458784 KOZ458767:KOZ458784 KYV458767:KYV458784 LIR458767:LIR458784 LSN458767:LSN458784 MCJ458767:MCJ458784 MMF458767:MMF458784 MWB458767:MWB458784 NFX458767:NFX458784 FP524303:FP524320 PL524303:PL524320 ZH524303:ZH524320 AJD524303:AJD524320 ASZ524303:ASZ524320 BCV524303:BCV524320 BMR524303:BMR524320 BWN524303:BWN524320 CGJ524303:CGJ524320 CQF524303:CQF524320 DAB524303:DAB524320 DJX524303:DJX524320 DTT524303:DTT524320 EDP524303:EDP524320 ENL524303:ENL524320 EXH524303:EXH524320 FHD524303:FHD524320 FQZ524303:FQZ524320 GAV524303:GAV524320 GKR524303:GKR524320 GUN524303:GUN524320 HEJ524303:HEJ524320 HOF524303:HOF524320 HYB524303:HYB524320 IHX524303:IHX524320 IRT524303:IRT524320 JBP524303:JBP524320 JLL524303:JLL524320 JVH524303:JVH524320 KFD524303:KFD524320 KOZ524303:KOZ524320 KYV524303:KYV524320 LIR524303:LIR524320 LSN524303:LSN524320 MCJ524303:MCJ524320 MMF524303:MMF524320 MWB524303:MWB524320 NFX524303:NFX524320 FP589839:FP589856 PL589839:PL589856 ZH589839:ZH589856 AJD589839:AJD589856 ASZ589839:ASZ589856 BCV589839:BCV589856 BMR589839:BMR589856 BWN589839:BWN589856 CGJ589839:CGJ589856 CQF589839:CQF589856 DAB589839:DAB589856 DJX589839:DJX589856 DTT589839:DTT589856 EDP589839:EDP589856 ENL589839:ENL589856 EXH589839:EXH589856 FHD589839:FHD589856 FQZ589839:FQZ589856 GAV589839:GAV589856 GKR589839:GKR589856 GUN589839:GUN589856 HEJ589839:HEJ589856 HOF589839:HOF589856 HYB589839:HYB589856 IHX589839:IHX589856 IRT589839:IRT589856 JBP589839:JBP589856 JLL589839:JLL589856 JVH589839:JVH589856 KFD589839:KFD589856 KOZ589839:KOZ589856 KYV589839:KYV589856 LIR589839:LIR589856 LSN589839:LSN589856 MCJ589839:MCJ589856 MMF589839:MMF589856 MWB589839:MWB589856 NFX589839:NFX589856 FP655375:FP655392 PL655375:PL655392 ZH655375:ZH655392 AJD655375:AJD655392 ASZ655375:ASZ655392 BCV655375:BCV655392 BMR655375:BMR655392 BWN655375:BWN655392 CGJ655375:CGJ655392 CQF655375:CQF655392 DAB655375:DAB655392 DJX655375:DJX655392 DTT655375:DTT655392 EDP655375:EDP655392 ENL655375:ENL655392 EXH655375:EXH655392 FHD655375:FHD655392 FQZ655375:FQZ655392 GAV655375:GAV655392 GKR655375:GKR655392 GUN655375:GUN655392 HEJ655375:HEJ655392 HOF655375:HOF655392 HYB655375:HYB655392 IHX655375:IHX655392 IRT655375:IRT655392 JBP655375:JBP655392 JLL655375:JLL655392 JVH655375:JVH655392 KFD655375:KFD655392 KOZ655375:KOZ655392 KYV655375:KYV655392 LIR655375:LIR655392 LSN655375:LSN655392 MCJ655375:MCJ655392 MMF655375:MMF655392 MWB655375:MWB655392 NFX655375:NFX655392 FP720911:FP720928 PL720911:PL720928 ZH720911:ZH720928 AJD720911:AJD720928 ASZ720911:ASZ720928 BCV720911:BCV720928 BMR720911:BMR720928 BWN720911:BWN720928 CGJ720911:CGJ720928 CQF720911:CQF720928 DAB720911:DAB720928 DJX720911:DJX720928 DTT720911:DTT720928 EDP720911:EDP720928 ENL720911:ENL720928 EXH720911:EXH720928 FHD720911:FHD720928 FQZ720911:FQZ720928 GAV720911:GAV720928 GKR720911:GKR720928 GUN720911:GUN720928 HEJ720911:HEJ720928 HOF720911:HOF720928 HYB720911:HYB720928 IHX720911:IHX720928 IRT720911:IRT720928 JBP720911:JBP720928 JLL720911:JLL720928 JVH720911:JVH720928 KFD720911:KFD720928 KOZ720911:KOZ720928 KYV720911:KYV720928 LIR720911:LIR720928 LSN720911:LSN720928 MCJ720911:MCJ720928 MMF720911:MMF720928 MWB720911:MWB720928 NFX720911:NFX720928 FP786447:FP786464 PL786447:PL786464 ZH786447:ZH786464 AJD786447:AJD786464 ASZ786447:ASZ786464 BCV786447:BCV786464 BMR786447:BMR786464 BWN786447:BWN786464 CGJ786447:CGJ786464 CQF786447:CQF786464 DAB786447:DAB786464 DJX786447:DJX786464 DTT786447:DTT786464 EDP786447:EDP786464 ENL786447:ENL786464 EXH786447:EXH786464 FHD786447:FHD786464 FQZ786447:FQZ786464 GAV786447:GAV786464 GKR786447:GKR786464 GUN786447:GUN786464 HEJ786447:HEJ786464 HOF786447:HOF786464 HYB786447:HYB786464 IHX786447:IHX786464 IRT786447:IRT786464 JBP786447:JBP786464 JLL786447:JLL786464 JVH786447:JVH786464 KFD786447:KFD786464 KOZ786447:KOZ786464 KYV786447:KYV786464 LIR786447:LIR786464 LSN786447:LSN786464 MCJ786447:MCJ786464 MMF786447:MMF786464 MWB786447:MWB786464 NFX786447:NFX786464 FP851983:FP852000 PL851983:PL852000 ZH851983:ZH852000 AJD851983:AJD852000 ASZ851983:ASZ852000 BCV851983:BCV852000 BMR851983:BMR852000 BWN851983:BWN852000 CGJ851983:CGJ852000 CQF851983:CQF852000 DAB851983:DAB852000 DJX851983:DJX852000 DTT851983:DTT852000 EDP851983:EDP852000 ENL851983:ENL852000 EXH851983:EXH852000 FHD851983:FHD852000 FQZ851983:FQZ852000 GAV851983:GAV852000 GKR851983:GKR852000 GUN851983:GUN852000 HEJ851983:HEJ852000 HOF851983:HOF852000 HYB851983:HYB852000 IHX851983:IHX852000 IRT851983:IRT852000 JBP851983:JBP852000 JLL851983:JLL852000 JVH851983:JVH852000 KFD851983:KFD852000 KOZ851983:KOZ852000 KYV851983:KYV852000 LIR851983:LIR852000 LSN851983:LSN852000 MCJ851983:MCJ852000 MMF851983:MMF852000 MWB851983:MWB852000 NFX851983:NFX852000 FP917519:FP917536 PL917519:PL917536 ZH917519:ZH917536 AJD917519:AJD917536 ASZ917519:ASZ917536 BCV917519:BCV917536 BMR917519:BMR917536 BWN917519:BWN917536 CGJ917519:CGJ917536 CQF917519:CQF917536 DAB917519:DAB917536 DJX917519:DJX917536 DTT917519:DTT917536 EDP917519:EDP917536 ENL917519:ENL917536 EXH917519:EXH917536 FHD917519:FHD917536 FQZ917519:FQZ917536 GAV917519:GAV917536 GKR917519:GKR917536 GUN917519:GUN917536 HEJ917519:HEJ917536 HOF917519:HOF917536 HYB917519:HYB917536 IHX917519:IHX917536 IRT917519:IRT917536 JBP917519:JBP917536 JLL917519:JLL917536 JVH917519:JVH917536 KFD917519:KFD917536 KOZ917519:KOZ917536 KYV917519:KYV917536 LIR917519:LIR917536 LSN917519:LSN917536 MCJ917519:MCJ917536 MMF917519:MMF917536 MWB917519:MWB917536 NFX917519:NFX917536 FP983055:FP983072 PL983055:PL983072 ZH983055:ZH983072 AJD983055:AJD983072 ASZ983055:ASZ983072 BCV983055:BCV983072 BMR983055:BMR983072 BWN983055:BWN983072 CGJ983055:CGJ983072 CQF983055:CQF983072 DAB983055:DAB983072 DJX983055:DJX983072 DTT983055:DTT983072 EDP983055:EDP983072 ENL983055:ENL983072 EXH983055:EXH983072 FHD983055:FHD983072 FQZ983055:FQZ983072 GAV983055:GAV983072 GKR983055:GKR983072 GUN983055:GUN983072 HEJ983055:HEJ983072 HOF983055:HOF983072 HYB983055:HYB983072 IHX983055:IHX983072 IRT983055:IRT983072 JBP983055:JBP983072 JLL983055:JLL983072 JVH983055:JVH983072 KFD983055:KFD983072 KOZ983055:KOZ983072 KYV983055:KYV983072 LIR983055:LIR983072 LSN983055:LSN983072 MCJ983055:MCJ983072 MMF983055:MMF983072 MWB983055:MWB983072 NFX983055:NFX983072">
      <formula1>$AK$11:$AK$12</formula1>
    </dataValidation>
    <dataValidation type="list" allowBlank="1" showInputMessage="1" showErrorMessage="1" sqref="EV4 OR4 YN4 AIJ4 ASF4 BCB4 BLX4 BVT4 CFP4 CPL4 CZH4 DJD4 DSZ4 ECV4 EMR4 EWN4 FGJ4 FQF4 GAB4 GJX4 GTT4 HDP4 HNL4 HXH4 IHD4 IQZ4 JAV4 JKR4 JUN4 KEJ4 KOF4 KYB4 LHX4 LRT4 MBP4 MLL4 MVH4 NFD4 E65548:F65548 EV65544 OR65544 YN65544 AIJ65544 ASF65544 BCB65544 BLX65544 BVT65544 CFP65544 CPL65544 CZH65544 DJD65544 DSZ65544 ECV65544 EMR65544 EWN65544 FGJ65544 FQF65544 GAB65544 GJX65544 GTT65544 HDP65544 HNL65544 HXH65544 IHD65544 IQZ65544 JAV65544 JKR65544 JUN65544 KEJ65544 KOF65544 KYB65544 LHX65544 LRT65544 MBP65544 MLL65544 MVH65544 NFD65544 E131084:F131084 EV131080 OR131080 YN131080 AIJ131080 ASF131080 BCB131080 BLX131080 BVT131080 CFP131080 CPL131080 CZH131080 DJD131080 DSZ131080 ECV131080 EMR131080 EWN131080 FGJ131080 FQF131080 GAB131080 GJX131080 GTT131080 HDP131080 HNL131080 HXH131080 IHD131080 IQZ131080 JAV131080 JKR131080 JUN131080 KEJ131080 KOF131080 KYB131080 LHX131080 LRT131080 MBP131080 MLL131080 MVH131080 NFD131080 E196620:F196620 EV196616 OR196616 YN196616 AIJ196616 ASF196616 BCB196616 BLX196616 BVT196616 CFP196616 CPL196616 CZH196616 DJD196616 DSZ196616 ECV196616 EMR196616 EWN196616 FGJ196616 FQF196616 GAB196616 GJX196616 GTT196616 HDP196616 HNL196616 HXH196616 IHD196616 IQZ196616 JAV196616 JKR196616 JUN196616 KEJ196616 KOF196616 KYB196616 LHX196616 LRT196616 MBP196616 MLL196616 MVH196616 NFD196616 E262156:F262156 EV262152 OR262152 YN262152 AIJ262152 ASF262152 BCB262152 BLX262152 BVT262152 CFP262152 CPL262152 CZH262152 DJD262152 DSZ262152 ECV262152 EMR262152 EWN262152 FGJ262152 FQF262152 GAB262152 GJX262152 GTT262152 HDP262152 HNL262152 HXH262152 IHD262152 IQZ262152 JAV262152 JKR262152 JUN262152 KEJ262152 KOF262152 KYB262152 LHX262152 LRT262152 MBP262152 MLL262152 MVH262152 NFD262152 E327692:F327692 EV327688 OR327688 YN327688 AIJ327688 ASF327688 BCB327688 BLX327688 BVT327688 CFP327688 CPL327688 CZH327688 DJD327688 DSZ327688 ECV327688 EMR327688 EWN327688 FGJ327688 FQF327688 GAB327688 GJX327688 GTT327688 HDP327688 HNL327688 HXH327688 IHD327688 IQZ327688 JAV327688 JKR327688 JUN327688 KEJ327688 KOF327688 KYB327688 LHX327688 LRT327688 MBP327688 MLL327688 MVH327688 NFD327688 E393228:F393228 EV393224 OR393224 YN393224 AIJ393224 ASF393224 BCB393224 BLX393224 BVT393224 CFP393224 CPL393224 CZH393224 DJD393224 DSZ393224 ECV393224 EMR393224 EWN393224 FGJ393224 FQF393224 GAB393224 GJX393224 GTT393224 HDP393224 HNL393224 HXH393224 IHD393224 IQZ393224 JAV393224 JKR393224 JUN393224 KEJ393224 KOF393224 KYB393224 LHX393224 LRT393224 MBP393224 MLL393224 MVH393224 NFD393224 E458764:F458764 EV458760 OR458760 YN458760 AIJ458760 ASF458760 BCB458760 BLX458760 BVT458760 CFP458760 CPL458760 CZH458760 DJD458760 DSZ458760 ECV458760 EMR458760 EWN458760 FGJ458760 FQF458760 GAB458760 GJX458760 GTT458760 HDP458760 HNL458760 HXH458760 IHD458760 IQZ458760 JAV458760 JKR458760 JUN458760 KEJ458760 KOF458760 KYB458760 LHX458760 LRT458760 MBP458760 MLL458760 MVH458760 NFD458760 E524300:F524300 EV524296 OR524296 YN524296 AIJ524296 ASF524296 BCB524296 BLX524296 BVT524296 CFP524296 CPL524296 CZH524296 DJD524296 DSZ524296 ECV524296 EMR524296 EWN524296 FGJ524296 FQF524296 GAB524296 GJX524296 GTT524296 HDP524296 HNL524296 HXH524296 IHD524296 IQZ524296 JAV524296 JKR524296 JUN524296 KEJ524296 KOF524296 KYB524296 LHX524296 LRT524296 MBP524296 MLL524296 MVH524296 NFD524296 E589836:F589836 EV589832 OR589832 YN589832 AIJ589832 ASF589832 BCB589832 BLX589832 BVT589832 CFP589832 CPL589832 CZH589832 DJD589832 DSZ589832 ECV589832 EMR589832 EWN589832 FGJ589832 FQF589832 GAB589832 GJX589832 GTT589832 HDP589832 HNL589832 HXH589832 IHD589832 IQZ589832 JAV589832 JKR589832 JUN589832 KEJ589832 KOF589832 KYB589832 LHX589832 LRT589832 MBP589832 MLL589832 MVH589832 NFD589832 E655372:F655372 EV655368 OR655368 YN655368 AIJ655368 ASF655368 BCB655368 BLX655368 BVT655368 CFP655368 CPL655368 CZH655368 DJD655368 DSZ655368 ECV655368 EMR655368 EWN655368 FGJ655368 FQF655368 GAB655368 GJX655368 GTT655368 HDP655368 HNL655368 HXH655368 IHD655368 IQZ655368 JAV655368 JKR655368 JUN655368 KEJ655368 KOF655368 KYB655368 LHX655368 LRT655368 MBP655368 MLL655368 MVH655368 NFD655368 E720908:F720908 EV720904 OR720904 YN720904 AIJ720904 ASF720904 BCB720904 BLX720904 BVT720904 CFP720904 CPL720904 CZH720904 DJD720904 DSZ720904 ECV720904 EMR720904 EWN720904 FGJ720904 FQF720904 GAB720904 GJX720904 GTT720904 HDP720904 HNL720904 HXH720904 IHD720904 IQZ720904 JAV720904 JKR720904 JUN720904 KEJ720904 KOF720904 KYB720904 LHX720904 LRT720904 MBP720904 MLL720904 MVH720904 NFD720904 E786444:F786444 EV786440 OR786440 YN786440 AIJ786440 ASF786440 BCB786440 BLX786440 BVT786440 CFP786440 CPL786440 CZH786440 DJD786440 DSZ786440 ECV786440 EMR786440 EWN786440 FGJ786440 FQF786440 GAB786440 GJX786440 GTT786440 HDP786440 HNL786440 HXH786440 IHD786440 IQZ786440 JAV786440 JKR786440 JUN786440 KEJ786440 KOF786440 KYB786440 LHX786440 LRT786440 MBP786440 MLL786440 MVH786440 NFD786440 E851980:F851980 EV851976 OR851976 YN851976 AIJ851976 ASF851976 BCB851976 BLX851976 BVT851976 CFP851976 CPL851976 CZH851976 DJD851976 DSZ851976 ECV851976 EMR851976 EWN851976 FGJ851976 FQF851976 GAB851976 GJX851976 GTT851976 HDP851976 HNL851976 HXH851976 IHD851976 IQZ851976 JAV851976 JKR851976 JUN851976 KEJ851976 KOF851976 KYB851976 LHX851976 LRT851976 MBP851976 MLL851976 MVH851976 NFD851976 E917516:F917516 EV917512 OR917512 YN917512 AIJ917512 ASF917512 BCB917512 BLX917512 BVT917512 CFP917512 CPL917512 CZH917512 DJD917512 DSZ917512 ECV917512 EMR917512 EWN917512 FGJ917512 FQF917512 GAB917512 GJX917512 GTT917512 HDP917512 HNL917512 HXH917512 IHD917512 IQZ917512 JAV917512 JKR917512 JUN917512 KEJ917512 KOF917512 KYB917512 LHX917512 LRT917512 MBP917512 MLL917512 MVH917512 NFD917512 E983052:F983052 EV983048 OR983048 YN983048 AIJ983048 ASF983048 BCB983048 BLX983048 BVT983048 CFP983048 CPL983048 CZH983048 DJD983048 DSZ983048 ECV983048 EMR983048 EWN983048 FGJ983048 FQF983048 GAB983048 GJX983048 GTT983048 HDP983048 HNL983048 HXH983048 IHD983048 IQZ983048 JAV983048 JKR983048 JUN983048 KEJ983048 KOF983048 KYB983048 LHX983048 LRT983048 MBP983048 MLL983048 MVH983048 NFD983048">
      <formula1>$AC$10:$AC$20</formula1>
    </dataValidation>
    <dataValidation type="list" allowBlank="1" showInputMessage="1" showErrorMessage="1" sqref="EV5 OR5 YN5 AIJ5 ASF5 BCB5 BLX5 BVT5 CFP5 CPL5 CZH5 DJD5 DSZ5 ECV5 EMR5 EWN5 FGJ5 FQF5 GAB5 GJX5 GTT5 HDP5 HNL5 HXH5 IHD5 IQZ5 JAV5 JKR5 JUN5 KEJ5 KOF5 KYB5 LHX5 LRT5 MBP5 MLL5 MVH5 NFD5 E65549:F65549 EV65545 OR65545 YN65545 AIJ65545 ASF65545 BCB65545 BLX65545 BVT65545 CFP65545 CPL65545 CZH65545 DJD65545 DSZ65545 ECV65545 EMR65545 EWN65545 FGJ65545 FQF65545 GAB65545 GJX65545 GTT65545 HDP65545 HNL65545 HXH65545 IHD65545 IQZ65545 JAV65545 JKR65545 JUN65545 KEJ65545 KOF65545 KYB65545 LHX65545 LRT65545 MBP65545 MLL65545 MVH65545 NFD65545 E131085:F131085 EV131081 OR131081 YN131081 AIJ131081 ASF131081 BCB131081 BLX131081 BVT131081 CFP131081 CPL131081 CZH131081 DJD131081 DSZ131081 ECV131081 EMR131081 EWN131081 FGJ131081 FQF131081 GAB131081 GJX131081 GTT131081 HDP131081 HNL131081 HXH131081 IHD131081 IQZ131081 JAV131081 JKR131081 JUN131081 KEJ131081 KOF131081 KYB131081 LHX131081 LRT131081 MBP131081 MLL131081 MVH131081 NFD131081 E196621:F196621 EV196617 OR196617 YN196617 AIJ196617 ASF196617 BCB196617 BLX196617 BVT196617 CFP196617 CPL196617 CZH196617 DJD196617 DSZ196617 ECV196617 EMR196617 EWN196617 FGJ196617 FQF196617 GAB196617 GJX196617 GTT196617 HDP196617 HNL196617 HXH196617 IHD196617 IQZ196617 JAV196617 JKR196617 JUN196617 KEJ196617 KOF196617 KYB196617 LHX196617 LRT196617 MBP196617 MLL196617 MVH196617 NFD196617 E262157:F262157 EV262153 OR262153 YN262153 AIJ262153 ASF262153 BCB262153 BLX262153 BVT262153 CFP262153 CPL262153 CZH262153 DJD262153 DSZ262153 ECV262153 EMR262153 EWN262153 FGJ262153 FQF262153 GAB262153 GJX262153 GTT262153 HDP262153 HNL262153 HXH262153 IHD262153 IQZ262153 JAV262153 JKR262153 JUN262153 KEJ262153 KOF262153 KYB262153 LHX262153 LRT262153 MBP262153 MLL262153 MVH262153 NFD262153 E327693:F327693 EV327689 OR327689 YN327689 AIJ327689 ASF327689 BCB327689 BLX327689 BVT327689 CFP327689 CPL327689 CZH327689 DJD327689 DSZ327689 ECV327689 EMR327689 EWN327689 FGJ327689 FQF327689 GAB327689 GJX327689 GTT327689 HDP327689 HNL327689 HXH327689 IHD327689 IQZ327689 JAV327689 JKR327689 JUN327689 KEJ327689 KOF327689 KYB327689 LHX327689 LRT327689 MBP327689 MLL327689 MVH327689 NFD327689 E393229:F393229 EV393225 OR393225 YN393225 AIJ393225 ASF393225 BCB393225 BLX393225 BVT393225 CFP393225 CPL393225 CZH393225 DJD393225 DSZ393225 ECV393225 EMR393225 EWN393225 FGJ393225 FQF393225 GAB393225 GJX393225 GTT393225 HDP393225 HNL393225 HXH393225 IHD393225 IQZ393225 JAV393225 JKR393225 JUN393225 KEJ393225 KOF393225 KYB393225 LHX393225 LRT393225 MBP393225 MLL393225 MVH393225 NFD393225 E458765:F458765 EV458761 OR458761 YN458761 AIJ458761 ASF458761 BCB458761 BLX458761 BVT458761 CFP458761 CPL458761 CZH458761 DJD458761 DSZ458761 ECV458761 EMR458761 EWN458761 FGJ458761 FQF458761 GAB458761 GJX458761 GTT458761 HDP458761 HNL458761 HXH458761 IHD458761 IQZ458761 JAV458761 JKR458761 JUN458761 KEJ458761 KOF458761 KYB458761 LHX458761 LRT458761 MBP458761 MLL458761 MVH458761 NFD458761 E524301:F524301 EV524297 OR524297 YN524297 AIJ524297 ASF524297 BCB524297 BLX524297 BVT524297 CFP524297 CPL524297 CZH524297 DJD524297 DSZ524297 ECV524297 EMR524297 EWN524297 FGJ524297 FQF524297 GAB524297 GJX524297 GTT524297 HDP524297 HNL524297 HXH524297 IHD524297 IQZ524297 JAV524297 JKR524297 JUN524297 KEJ524297 KOF524297 KYB524297 LHX524297 LRT524297 MBP524297 MLL524297 MVH524297 NFD524297 E589837:F589837 EV589833 OR589833 YN589833 AIJ589833 ASF589833 BCB589833 BLX589833 BVT589833 CFP589833 CPL589833 CZH589833 DJD589833 DSZ589833 ECV589833 EMR589833 EWN589833 FGJ589833 FQF589833 GAB589833 GJX589833 GTT589833 HDP589833 HNL589833 HXH589833 IHD589833 IQZ589833 JAV589833 JKR589833 JUN589833 KEJ589833 KOF589833 KYB589833 LHX589833 LRT589833 MBP589833 MLL589833 MVH589833 NFD589833 E655373:F655373 EV655369 OR655369 YN655369 AIJ655369 ASF655369 BCB655369 BLX655369 BVT655369 CFP655369 CPL655369 CZH655369 DJD655369 DSZ655369 ECV655369 EMR655369 EWN655369 FGJ655369 FQF655369 GAB655369 GJX655369 GTT655369 HDP655369 HNL655369 HXH655369 IHD655369 IQZ655369 JAV655369 JKR655369 JUN655369 KEJ655369 KOF655369 KYB655369 LHX655369 LRT655369 MBP655369 MLL655369 MVH655369 NFD655369 E720909:F720909 EV720905 OR720905 YN720905 AIJ720905 ASF720905 BCB720905 BLX720905 BVT720905 CFP720905 CPL720905 CZH720905 DJD720905 DSZ720905 ECV720905 EMR720905 EWN720905 FGJ720905 FQF720905 GAB720905 GJX720905 GTT720905 HDP720905 HNL720905 HXH720905 IHD720905 IQZ720905 JAV720905 JKR720905 JUN720905 KEJ720905 KOF720905 KYB720905 LHX720905 LRT720905 MBP720905 MLL720905 MVH720905 NFD720905 E786445:F786445 EV786441 OR786441 YN786441 AIJ786441 ASF786441 BCB786441 BLX786441 BVT786441 CFP786441 CPL786441 CZH786441 DJD786441 DSZ786441 ECV786441 EMR786441 EWN786441 FGJ786441 FQF786441 GAB786441 GJX786441 GTT786441 HDP786441 HNL786441 HXH786441 IHD786441 IQZ786441 JAV786441 JKR786441 JUN786441 KEJ786441 KOF786441 KYB786441 LHX786441 LRT786441 MBP786441 MLL786441 MVH786441 NFD786441 E851981:F851981 EV851977 OR851977 YN851977 AIJ851977 ASF851977 BCB851977 BLX851977 BVT851977 CFP851977 CPL851977 CZH851977 DJD851977 DSZ851977 ECV851977 EMR851977 EWN851977 FGJ851977 FQF851977 GAB851977 GJX851977 GTT851977 HDP851977 HNL851977 HXH851977 IHD851977 IQZ851977 JAV851977 JKR851977 JUN851977 KEJ851977 KOF851977 KYB851977 LHX851977 LRT851977 MBP851977 MLL851977 MVH851977 NFD851977 E917517:F917517 EV917513 OR917513 YN917513 AIJ917513 ASF917513 BCB917513 BLX917513 BVT917513 CFP917513 CPL917513 CZH917513 DJD917513 DSZ917513 ECV917513 EMR917513 EWN917513 FGJ917513 FQF917513 GAB917513 GJX917513 GTT917513 HDP917513 HNL917513 HXH917513 IHD917513 IQZ917513 JAV917513 JKR917513 JUN917513 KEJ917513 KOF917513 KYB917513 LHX917513 LRT917513 MBP917513 MLL917513 MVH917513 NFD917513 E983053:F983053 EV983049 OR983049 YN983049 AIJ983049 ASF983049 BCB983049 BLX983049 BVT983049 CFP983049 CPL983049 CZH983049 DJD983049 DSZ983049 ECV983049 EMR983049 EWN983049 FGJ983049 FQF983049 GAB983049 GJX983049 GTT983049 HDP983049 HNL983049 HXH983049 IHD983049 IQZ983049 JAV983049 JKR983049 JUN983049 KEJ983049 KOF983049 KYB983049 LHX983049 LRT983049 MBP983049 MLL983049 MVH983049 NFD983049">
      <formula1>$AI$9:$AI$30</formula1>
    </dataValidation>
    <dataValidation type="list" showInputMessage="1" showErrorMessage="1" sqref="EW32:EX32 OS32:OT32 YO32:YP32 AIK32:AIL32 ASG32:ASH32 BCC32:BCD32 BLY32:BLZ32 BVU32:BVV32 CFQ32:CFR32 CPM32:CPN32 CZI32:CZJ32 DJE32:DJF32 DTA32:DTB32 ECW32:ECX32 EMS32:EMT32 EWO32:EWP32 FGK32:FGL32 FQG32:FQH32 GAC32:GAD32 GJY32:GJZ32 GTU32:GTV32 HDQ32:HDR32 HNM32:HNN32 HXI32:HXJ32 IHE32:IHF32 IRA32:IRB32 JAW32:JAX32 JKS32:JKT32 JUO32:JUP32 KEK32:KEL32 KOG32:KOH32 KYC32:KYD32 LHY32:LHZ32 LRU32:LRV32 MBQ32:MBR32 MLM32:MLN32 MVI32:MVJ32 NFE32:NFF32 EW65573:EX65573 OS65573:OT65573 YO65573:YP65573 AIK65573:AIL65573 ASG65573:ASH65573 BCC65573:BCD65573 BLY65573:BLZ65573 BVU65573:BVV65573 CFQ65573:CFR65573 CPM65573:CPN65573 CZI65573:CZJ65573 DJE65573:DJF65573 DTA65573:DTB65573 ECW65573:ECX65573 EMS65573:EMT65573 EWO65573:EWP65573 FGK65573:FGL65573 FQG65573:FQH65573 GAC65573:GAD65573 GJY65573:GJZ65573 GTU65573:GTV65573 HDQ65573:HDR65573 HNM65573:HNN65573 HXI65573:HXJ65573 IHE65573:IHF65573 IRA65573:IRB65573 JAW65573:JAX65573 JKS65573:JKT65573 JUO65573:JUP65573 KEK65573:KEL65573 KOG65573:KOH65573 KYC65573:KYD65573 LHY65573:LHZ65573 LRU65573:LRV65573 MBQ65573:MBR65573 MLM65573:MLN65573 MVI65573:MVJ65573 NFE65573:NFF65573 EW131109:EX131109 OS131109:OT131109 YO131109:YP131109 AIK131109:AIL131109 ASG131109:ASH131109 BCC131109:BCD131109 BLY131109:BLZ131109 BVU131109:BVV131109 CFQ131109:CFR131109 CPM131109:CPN131109 CZI131109:CZJ131109 DJE131109:DJF131109 DTA131109:DTB131109 ECW131109:ECX131109 EMS131109:EMT131109 EWO131109:EWP131109 FGK131109:FGL131109 FQG131109:FQH131109 GAC131109:GAD131109 GJY131109:GJZ131109 GTU131109:GTV131109 HDQ131109:HDR131109 HNM131109:HNN131109 HXI131109:HXJ131109 IHE131109:IHF131109 IRA131109:IRB131109 JAW131109:JAX131109 JKS131109:JKT131109 JUO131109:JUP131109 KEK131109:KEL131109 KOG131109:KOH131109 KYC131109:KYD131109 LHY131109:LHZ131109 LRU131109:LRV131109 MBQ131109:MBR131109 MLM131109:MLN131109 MVI131109:MVJ131109 NFE131109:NFF131109 EW196645:EX196645 OS196645:OT196645 YO196645:YP196645 AIK196645:AIL196645 ASG196645:ASH196645 BCC196645:BCD196645 BLY196645:BLZ196645 BVU196645:BVV196645 CFQ196645:CFR196645 CPM196645:CPN196645 CZI196645:CZJ196645 DJE196645:DJF196645 DTA196645:DTB196645 ECW196645:ECX196645 EMS196645:EMT196645 EWO196645:EWP196645 FGK196645:FGL196645 FQG196645:FQH196645 GAC196645:GAD196645 GJY196645:GJZ196645 GTU196645:GTV196645 HDQ196645:HDR196645 HNM196645:HNN196645 HXI196645:HXJ196645 IHE196645:IHF196645 IRA196645:IRB196645 JAW196645:JAX196645 JKS196645:JKT196645 JUO196645:JUP196645 KEK196645:KEL196645 KOG196645:KOH196645 KYC196645:KYD196645 LHY196645:LHZ196645 LRU196645:LRV196645 MBQ196645:MBR196645 MLM196645:MLN196645 MVI196645:MVJ196645 NFE196645:NFF196645 EW262181:EX262181 OS262181:OT262181 YO262181:YP262181 AIK262181:AIL262181 ASG262181:ASH262181 BCC262181:BCD262181 BLY262181:BLZ262181 BVU262181:BVV262181 CFQ262181:CFR262181 CPM262181:CPN262181 CZI262181:CZJ262181 DJE262181:DJF262181 DTA262181:DTB262181 ECW262181:ECX262181 EMS262181:EMT262181 EWO262181:EWP262181 FGK262181:FGL262181 FQG262181:FQH262181 GAC262181:GAD262181 GJY262181:GJZ262181 GTU262181:GTV262181 HDQ262181:HDR262181 HNM262181:HNN262181 HXI262181:HXJ262181 IHE262181:IHF262181 IRA262181:IRB262181 JAW262181:JAX262181 JKS262181:JKT262181 JUO262181:JUP262181 KEK262181:KEL262181 KOG262181:KOH262181 KYC262181:KYD262181 LHY262181:LHZ262181 LRU262181:LRV262181 MBQ262181:MBR262181 MLM262181:MLN262181 MVI262181:MVJ262181 NFE262181:NFF262181 EW327717:EX327717 OS327717:OT327717 YO327717:YP327717 AIK327717:AIL327717 ASG327717:ASH327717 BCC327717:BCD327717 BLY327717:BLZ327717 BVU327717:BVV327717 CFQ327717:CFR327717 CPM327717:CPN327717 CZI327717:CZJ327717 DJE327717:DJF327717 DTA327717:DTB327717 ECW327717:ECX327717 EMS327717:EMT327717 EWO327717:EWP327717 FGK327717:FGL327717 FQG327717:FQH327717 GAC327717:GAD327717 GJY327717:GJZ327717 GTU327717:GTV327717 HDQ327717:HDR327717 HNM327717:HNN327717 HXI327717:HXJ327717 IHE327717:IHF327717 IRA327717:IRB327717 JAW327717:JAX327717 JKS327717:JKT327717 JUO327717:JUP327717 KEK327717:KEL327717 KOG327717:KOH327717 KYC327717:KYD327717 LHY327717:LHZ327717 LRU327717:LRV327717 MBQ327717:MBR327717 MLM327717:MLN327717 MVI327717:MVJ327717 NFE327717:NFF327717 EW393253:EX393253 OS393253:OT393253 YO393253:YP393253 AIK393253:AIL393253 ASG393253:ASH393253 BCC393253:BCD393253 BLY393253:BLZ393253 BVU393253:BVV393253 CFQ393253:CFR393253 CPM393253:CPN393253 CZI393253:CZJ393253 DJE393253:DJF393253 DTA393253:DTB393253 ECW393253:ECX393253 EMS393253:EMT393253 EWO393253:EWP393253 FGK393253:FGL393253 FQG393253:FQH393253 GAC393253:GAD393253 GJY393253:GJZ393253 GTU393253:GTV393253 HDQ393253:HDR393253 HNM393253:HNN393253 HXI393253:HXJ393253 IHE393253:IHF393253 IRA393253:IRB393253 JAW393253:JAX393253 JKS393253:JKT393253 JUO393253:JUP393253 KEK393253:KEL393253 KOG393253:KOH393253 KYC393253:KYD393253 LHY393253:LHZ393253 LRU393253:LRV393253 MBQ393253:MBR393253 MLM393253:MLN393253 MVI393253:MVJ393253 NFE393253:NFF393253 EW458789:EX458789 OS458789:OT458789 YO458789:YP458789 AIK458789:AIL458789 ASG458789:ASH458789 BCC458789:BCD458789 BLY458789:BLZ458789 BVU458789:BVV458789 CFQ458789:CFR458789 CPM458789:CPN458789 CZI458789:CZJ458789 DJE458789:DJF458789 DTA458789:DTB458789 ECW458789:ECX458789 EMS458789:EMT458789 EWO458789:EWP458789 FGK458789:FGL458789 FQG458789:FQH458789 GAC458789:GAD458789 GJY458789:GJZ458789 GTU458789:GTV458789 HDQ458789:HDR458789 HNM458789:HNN458789 HXI458789:HXJ458789 IHE458789:IHF458789 IRA458789:IRB458789 JAW458789:JAX458789 JKS458789:JKT458789 JUO458789:JUP458789 KEK458789:KEL458789 KOG458789:KOH458789 KYC458789:KYD458789 LHY458789:LHZ458789 LRU458789:LRV458789 MBQ458789:MBR458789 MLM458789:MLN458789 MVI458789:MVJ458789 NFE458789:NFF458789 EW524325:EX524325 OS524325:OT524325 YO524325:YP524325 AIK524325:AIL524325 ASG524325:ASH524325 BCC524325:BCD524325 BLY524325:BLZ524325 BVU524325:BVV524325 CFQ524325:CFR524325 CPM524325:CPN524325 CZI524325:CZJ524325 DJE524325:DJF524325 DTA524325:DTB524325 ECW524325:ECX524325 EMS524325:EMT524325 EWO524325:EWP524325 FGK524325:FGL524325 FQG524325:FQH524325 GAC524325:GAD524325 GJY524325:GJZ524325 GTU524325:GTV524325 HDQ524325:HDR524325 HNM524325:HNN524325 HXI524325:HXJ524325 IHE524325:IHF524325 IRA524325:IRB524325 JAW524325:JAX524325 JKS524325:JKT524325 JUO524325:JUP524325 KEK524325:KEL524325 KOG524325:KOH524325 KYC524325:KYD524325 LHY524325:LHZ524325 LRU524325:LRV524325 MBQ524325:MBR524325 MLM524325:MLN524325 MVI524325:MVJ524325 NFE524325:NFF524325 EW589861:EX589861 OS589861:OT589861 YO589861:YP589861 AIK589861:AIL589861 ASG589861:ASH589861 BCC589861:BCD589861 BLY589861:BLZ589861 BVU589861:BVV589861 CFQ589861:CFR589861 CPM589861:CPN589861 CZI589861:CZJ589861 DJE589861:DJF589861 DTA589861:DTB589861 ECW589861:ECX589861 EMS589861:EMT589861 EWO589861:EWP589861 FGK589861:FGL589861 FQG589861:FQH589861 GAC589861:GAD589861 GJY589861:GJZ589861 GTU589861:GTV589861 HDQ589861:HDR589861 HNM589861:HNN589861 HXI589861:HXJ589861 IHE589861:IHF589861 IRA589861:IRB589861 JAW589861:JAX589861 JKS589861:JKT589861 JUO589861:JUP589861 KEK589861:KEL589861 KOG589861:KOH589861 KYC589861:KYD589861 LHY589861:LHZ589861 LRU589861:LRV589861 MBQ589861:MBR589861 MLM589861:MLN589861 MVI589861:MVJ589861 NFE589861:NFF589861 EW655397:EX655397 OS655397:OT655397 YO655397:YP655397 AIK655397:AIL655397 ASG655397:ASH655397 BCC655397:BCD655397 BLY655397:BLZ655397 BVU655397:BVV655397 CFQ655397:CFR655397 CPM655397:CPN655397 CZI655397:CZJ655397 DJE655397:DJF655397 DTA655397:DTB655397 ECW655397:ECX655397 EMS655397:EMT655397 EWO655397:EWP655397 FGK655397:FGL655397 FQG655397:FQH655397 GAC655397:GAD655397 GJY655397:GJZ655397 GTU655397:GTV655397 HDQ655397:HDR655397 HNM655397:HNN655397 HXI655397:HXJ655397 IHE655397:IHF655397 IRA655397:IRB655397 JAW655397:JAX655397 JKS655397:JKT655397 JUO655397:JUP655397 KEK655397:KEL655397 KOG655397:KOH655397 KYC655397:KYD655397 LHY655397:LHZ655397 LRU655397:LRV655397 MBQ655397:MBR655397 MLM655397:MLN655397 MVI655397:MVJ655397 NFE655397:NFF655397 EW720933:EX720933 OS720933:OT720933 YO720933:YP720933 AIK720933:AIL720933 ASG720933:ASH720933 BCC720933:BCD720933 BLY720933:BLZ720933 BVU720933:BVV720933 CFQ720933:CFR720933 CPM720933:CPN720933 CZI720933:CZJ720933 DJE720933:DJF720933 DTA720933:DTB720933 ECW720933:ECX720933 EMS720933:EMT720933 EWO720933:EWP720933 FGK720933:FGL720933 FQG720933:FQH720933 GAC720933:GAD720933 GJY720933:GJZ720933 GTU720933:GTV720933 HDQ720933:HDR720933 HNM720933:HNN720933 HXI720933:HXJ720933 IHE720933:IHF720933 IRA720933:IRB720933 JAW720933:JAX720933 JKS720933:JKT720933 JUO720933:JUP720933 KEK720933:KEL720933 KOG720933:KOH720933 KYC720933:KYD720933 LHY720933:LHZ720933 LRU720933:LRV720933 MBQ720933:MBR720933 MLM720933:MLN720933 MVI720933:MVJ720933 NFE720933:NFF720933 EW786469:EX786469 OS786469:OT786469 YO786469:YP786469 AIK786469:AIL786469 ASG786469:ASH786469 BCC786469:BCD786469 BLY786469:BLZ786469 BVU786469:BVV786469 CFQ786469:CFR786469 CPM786469:CPN786469 CZI786469:CZJ786469 DJE786469:DJF786469 DTA786469:DTB786469 ECW786469:ECX786469 EMS786469:EMT786469 EWO786469:EWP786469 FGK786469:FGL786469 FQG786469:FQH786469 GAC786469:GAD786469 GJY786469:GJZ786469 GTU786469:GTV786469 HDQ786469:HDR786469 HNM786469:HNN786469 HXI786469:HXJ786469 IHE786469:IHF786469 IRA786469:IRB786469 JAW786469:JAX786469 JKS786469:JKT786469 JUO786469:JUP786469 KEK786469:KEL786469 KOG786469:KOH786469 KYC786469:KYD786469 LHY786469:LHZ786469 LRU786469:LRV786469 MBQ786469:MBR786469 MLM786469:MLN786469 MVI786469:MVJ786469 NFE786469:NFF786469 EW852005:EX852005 OS852005:OT852005 YO852005:YP852005 AIK852005:AIL852005 ASG852005:ASH852005 BCC852005:BCD852005 BLY852005:BLZ852005 BVU852005:BVV852005 CFQ852005:CFR852005 CPM852005:CPN852005 CZI852005:CZJ852005 DJE852005:DJF852005 DTA852005:DTB852005 ECW852005:ECX852005 EMS852005:EMT852005 EWO852005:EWP852005 FGK852005:FGL852005 FQG852005:FQH852005 GAC852005:GAD852005 GJY852005:GJZ852005 GTU852005:GTV852005 HDQ852005:HDR852005 HNM852005:HNN852005 HXI852005:HXJ852005 IHE852005:IHF852005 IRA852005:IRB852005 JAW852005:JAX852005 JKS852005:JKT852005 JUO852005:JUP852005 KEK852005:KEL852005 KOG852005:KOH852005 KYC852005:KYD852005 LHY852005:LHZ852005 LRU852005:LRV852005 MBQ852005:MBR852005 MLM852005:MLN852005 MVI852005:MVJ852005 NFE852005:NFF852005 EW917541:EX917541 OS917541:OT917541 YO917541:YP917541 AIK917541:AIL917541 ASG917541:ASH917541 BCC917541:BCD917541 BLY917541:BLZ917541 BVU917541:BVV917541 CFQ917541:CFR917541 CPM917541:CPN917541 CZI917541:CZJ917541 DJE917541:DJF917541 DTA917541:DTB917541 ECW917541:ECX917541 EMS917541:EMT917541 EWO917541:EWP917541 FGK917541:FGL917541 FQG917541:FQH917541 GAC917541:GAD917541 GJY917541:GJZ917541 GTU917541:GTV917541 HDQ917541:HDR917541 HNM917541:HNN917541 HXI917541:HXJ917541 IHE917541:IHF917541 IRA917541:IRB917541 JAW917541:JAX917541 JKS917541:JKT917541 JUO917541:JUP917541 KEK917541:KEL917541 KOG917541:KOH917541 KYC917541:KYD917541 LHY917541:LHZ917541 LRU917541:LRV917541 MBQ917541:MBR917541 MLM917541:MLN917541 MVI917541:MVJ917541 NFE917541:NFF917541 EW983077:EX983077 OS983077:OT983077 YO983077:YP983077 AIK983077:AIL983077 ASG983077:ASH983077 BCC983077:BCD983077 BLY983077:BLZ983077 BVU983077:BVV983077 CFQ983077:CFR983077 CPM983077:CPN983077 CZI983077:CZJ983077 DJE983077:DJF983077 DTA983077:DTB983077 ECW983077:ECX983077 EMS983077:EMT983077 EWO983077:EWP983077 FGK983077:FGL983077 FQG983077:FQH983077 GAC983077:GAD983077 GJY983077:GJZ983077 GTU983077:GTV983077 HDQ983077:HDR983077 HNM983077:HNN983077 HXI983077:HXJ983077 IHE983077:IHF983077 IRA983077:IRB983077 JAW983077:JAX983077 JKS983077:JKT983077 JUO983077:JUP983077 KEK983077:KEL983077 KOG983077:KOH983077 KYC983077:KYD983077 LHY983077:LHZ983077 LRU983077:LRV983077 MBQ983077:MBR983077 MLM983077:MLN983077 MVI983077:MVJ983077 NFE983077:NFF983077">
      <formula1>#REF!</formula1>
    </dataValidation>
    <dataValidation showInputMessage="1" showErrorMessage="1" sqref="EV32 OR32 YN32 AIJ32 ASF32 BCB32 BLX32 BVT32 CFP32 CPL32 CZH32 DJD32 DSZ32 ECV32 EMR32 EWN32 FGJ32 FQF32 GAB32 GJX32 GTT32 HDP32 HNL32 HXH32 IHD32 IQZ32 JAV32 JKR32 JUN32 KEJ32 KOF32 KYB32 LHX32 LRT32 MBP32 MLL32 MVH32 NFD32 E65577:F65577 EV65573 OR65573 YN65573 AIJ65573 ASF65573 BCB65573 BLX65573 BVT65573 CFP65573 CPL65573 CZH65573 DJD65573 DSZ65573 ECV65573 EMR65573 EWN65573 FGJ65573 FQF65573 GAB65573 GJX65573 GTT65573 HDP65573 HNL65573 HXH65573 IHD65573 IQZ65573 JAV65573 JKR65573 JUN65573 KEJ65573 KOF65573 KYB65573 LHX65573 LRT65573 MBP65573 MLL65573 MVH65573 NFD65573 E131113:F131113 EV131109 OR131109 YN131109 AIJ131109 ASF131109 BCB131109 BLX131109 BVT131109 CFP131109 CPL131109 CZH131109 DJD131109 DSZ131109 ECV131109 EMR131109 EWN131109 FGJ131109 FQF131109 GAB131109 GJX131109 GTT131109 HDP131109 HNL131109 HXH131109 IHD131109 IQZ131109 JAV131109 JKR131109 JUN131109 KEJ131109 KOF131109 KYB131109 LHX131109 LRT131109 MBP131109 MLL131109 MVH131109 NFD131109 E196649:F196649 EV196645 OR196645 YN196645 AIJ196645 ASF196645 BCB196645 BLX196645 BVT196645 CFP196645 CPL196645 CZH196645 DJD196645 DSZ196645 ECV196645 EMR196645 EWN196645 FGJ196645 FQF196645 GAB196645 GJX196645 GTT196645 HDP196645 HNL196645 HXH196645 IHD196645 IQZ196645 JAV196645 JKR196645 JUN196645 KEJ196645 KOF196645 KYB196645 LHX196645 LRT196645 MBP196645 MLL196645 MVH196645 NFD196645 E262185:F262185 EV262181 OR262181 YN262181 AIJ262181 ASF262181 BCB262181 BLX262181 BVT262181 CFP262181 CPL262181 CZH262181 DJD262181 DSZ262181 ECV262181 EMR262181 EWN262181 FGJ262181 FQF262181 GAB262181 GJX262181 GTT262181 HDP262181 HNL262181 HXH262181 IHD262181 IQZ262181 JAV262181 JKR262181 JUN262181 KEJ262181 KOF262181 KYB262181 LHX262181 LRT262181 MBP262181 MLL262181 MVH262181 NFD262181 E327721:F327721 EV327717 OR327717 YN327717 AIJ327717 ASF327717 BCB327717 BLX327717 BVT327717 CFP327717 CPL327717 CZH327717 DJD327717 DSZ327717 ECV327717 EMR327717 EWN327717 FGJ327717 FQF327717 GAB327717 GJX327717 GTT327717 HDP327717 HNL327717 HXH327717 IHD327717 IQZ327717 JAV327717 JKR327717 JUN327717 KEJ327717 KOF327717 KYB327717 LHX327717 LRT327717 MBP327717 MLL327717 MVH327717 NFD327717 E393257:F393257 EV393253 OR393253 YN393253 AIJ393253 ASF393253 BCB393253 BLX393253 BVT393253 CFP393253 CPL393253 CZH393253 DJD393253 DSZ393253 ECV393253 EMR393253 EWN393253 FGJ393253 FQF393253 GAB393253 GJX393253 GTT393253 HDP393253 HNL393253 HXH393253 IHD393253 IQZ393253 JAV393253 JKR393253 JUN393253 KEJ393253 KOF393253 KYB393253 LHX393253 LRT393253 MBP393253 MLL393253 MVH393253 NFD393253 E458793:F458793 EV458789 OR458789 YN458789 AIJ458789 ASF458789 BCB458789 BLX458789 BVT458789 CFP458789 CPL458789 CZH458789 DJD458789 DSZ458789 ECV458789 EMR458789 EWN458789 FGJ458789 FQF458789 GAB458789 GJX458789 GTT458789 HDP458789 HNL458789 HXH458789 IHD458789 IQZ458789 JAV458789 JKR458789 JUN458789 KEJ458789 KOF458789 KYB458789 LHX458789 LRT458789 MBP458789 MLL458789 MVH458789 NFD458789 E524329:F524329 EV524325 OR524325 YN524325 AIJ524325 ASF524325 BCB524325 BLX524325 BVT524325 CFP524325 CPL524325 CZH524325 DJD524325 DSZ524325 ECV524325 EMR524325 EWN524325 FGJ524325 FQF524325 GAB524325 GJX524325 GTT524325 HDP524325 HNL524325 HXH524325 IHD524325 IQZ524325 JAV524325 JKR524325 JUN524325 KEJ524325 KOF524325 KYB524325 LHX524325 LRT524325 MBP524325 MLL524325 MVH524325 NFD524325 E589865:F589865 EV589861 OR589861 YN589861 AIJ589861 ASF589861 BCB589861 BLX589861 BVT589861 CFP589861 CPL589861 CZH589861 DJD589861 DSZ589861 ECV589861 EMR589861 EWN589861 FGJ589861 FQF589861 GAB589861 GJX589861 GTT589861 HDP589861 HNL589861 HXH589861 IHD589861 IQZ589861 JAV589861 JKR589861 JUN589861 KEJ589861 KOF589861 KYB589861 LHX589861 LRT589861 MBP589861 MLL589861 MVH589861 NFD589861 E655401:F655401 EV655397 OR655397 YN655397 AIJ655397 ASF655397 BCB655397 BLX655397 BVT655397 CFP655397 CPL655397 CZH655397 DJD655397 DSZ655397 ECV655397 EMR655397 EWN655397 FGJ655397 FQF655397 GAB655397 GJX655397 GTT655397 HDP655397 HNL655397 HXH655397 IHD655397 IQZ655397 JAV655397 JKR655397 JUN655397 KEJ655397 KOF655397 KYB655397 LHX655397 LRT655397 MBP655397 MLL655397 MVH655397 NFD655397 E720937:F720937 EV720933 OR720933 YN720933 AIJ720933 ASF720933 BCB720933 BLX720933 BVT720933 CFP720933 CPL720933 CZH720933 DJD720933 DSZ720933 ECV720933 EMR720933 EWN720933 FGJ720933 FQF720933 GAB720933 GJX720933 GTT720933 HDP720933 HNL720933 HXH720933 IHD720933 IQZ720933 JAV720933 JKR720933 JUN720933 KEJ720933 KOF720933 KYB720933 LHX720933 LRT720933 MBP720933 MLL720933 MVH720933 NFD720933 E786473:F786473 EV786469 OR786469 YN786469 AIJ786469 ASF786469 BCB786469 BLX786469 BVT786469 CFP786469 CPL786469 CZH786469 DJD786469 DSZ786469 ECV786469 EMR786469 EWN786469 FGJ786469 FQF786469 GAB786469 GJX786469 GTT786469 HDP786469 HNL786469 HXH786469 IHD786469 IQZ786469 JAV786469 JKR786469 JUN786469 KEJ786469 KOF786469 KYB786469 LHX786469 LRT786469 MBP786469 MLL786469 MVH786469 NFD786469 E852009:F852009 EV852005 OR852005 YN852005 AIJ852005 ASF852005 BCB852005 BLX852005 BVT852005 CFP852005 CPL852005 CZH852005 DJD852005 DSZ852005 ECV852005 EMR852005 EWN852005 FGJ852005 FQF852005 GAB852005 GJX852005 GTT852005 HDP852005 HNL852005 HXH852005 IHD852005 IQZ852005 JAV852005 JKR852005 JUN852005 KEJ852005 KOF852005 KYB852005 LHX852005 LRT852005 MBP852005 MLL852005 MVH852005 NFD852005 E917545:F917545 EV917541 OR917541 YN917541 AIJ917541 ASF917541 BCB917541 BLX917541 BVT917541 CFP917541 CPL917541 CZH917541 DJD917541 DSZ917541 ECV917541 EMR917541 EWN917541 FGJ917541 FQF917541 GAB917541 GJX917541 GTT917541 HDP917541 HNL917541 HXH917541 IHD917541 IQZ917541 JAV917541 JKR917541 JUN917541 KEJ917541 KOF917541 KYB917541 LHX917541 LRT917541 MBP917541 MLL917541 MVH917541 NFD917541 E983081:F983081 EV983077 OR983077 YN983077 AIJ983077 ASF983077 BCB983077 BLX983077 BVT983077 CFP983077 CPL983077 CZH983077 DJD983077 DSZ983077 ECV983077 EMR983077 EWN983077 FGJ983077 FQF983077 GAB983077 GJX983077 GTT983077 HDP983077 HNL983077 HXH983077 IHD983077 IQZ983077 JAV983077 JKR983077 JUN983077 KEJ983077 KOF983077 KYB983077 LHX983077 LRT983077 MBP983077 MLL983077 MVH983077 NFD983077 A51:B51"/>
    <dataValidation type="list" showInputMessage="1" showErrorMessage="1" sqref="FE10:FE29 PA10:PA29 YW10:YW29 AIS10:AIS29 ASO10:ASO29 BCK10:BCK29 BMG10:BMG29 BWC10:BWC29 CFY10:CFY29 CPU10:CPU29 CZQ10:CZQ29 DJM10:DJM29 DTI10:DTI29 EDE10:EDE29 ENA10:ENA29 EWW10:EWW29 FGS10:FGS29 FQO10:FQO29 GAK10:GAK29 GKG10:GKG29 GUC10:GUC29 HDY10:HDY29 HNU10:HNU29 HXQ10:HXQ29 IHM10:IHM29 IRI10:IRI29 JBE10:JBE29 JLA10:JLA29 JUW10:JUW29 KES10:KES29 KOO10:KOO29 KYK10:KYK29 LIG10:LIG29 LSC10:LSC29 MBY10:MBY29 MLU10:MLU29 MVQ10:MVQ29 NFM10:NFM29 J65555:J65574 FE65551:FE65570 PA65551:PA65570 YW65551:YW65570 AIS65551:AIS65570 ASO65551:ASO65570 BCK65551:BCK65570 BMG65551:BMG65570 BWC65551:BWC65570 CFY65551:CFY65570 CPU65551:CPU65570 CZQ65551:CZQ65570 DJM65551:DJM65570 DTI65551:DTI65570 EDE65551:EDE65570 ENA65551:ENA65570 EWW65551:EWW65570 FGS65551:FGS65570 FQO65551:FQO65570 GAK65551:GAK65570 GKG65551:GKG65570 GUC65551:GUC65570 HDY65551:HDY65570 HNU65551:HNU65570 HXQ65551:HXQ65570 IHM65551:IHM65570 IRI65551:IRI65570 JBE65551:JBE65570 JLA65551:JLA65570 JUW65551:JUW65570 KES65551:KES65570 KOO65551:KOO65570 KYK65551:KYK65570 LIG65551:LIG65570 LSC65551:LSC65570 MBY65551:MBY65570 MLU65551:MLU65570 MVQ65551:MVQ65570 NFM65551:NFM65570 J131091:J131110 FE131087:FE131106 PA131087:PA131106 YW131087:YW131106 AIS131087:AIS131106 ASO131087:ASO131106 BCK131087:BCK131106 BMG131087:BMG131106 BWC131087:BWC131106 CFY131087:CFY131106 CPU131087:CPU131106 CZQ131087:CZQ131106 DJM131087:DJM131106 DTI131087:DTI131106 EDE131087:EDE131106 ENA131087:ENA131106 EWW131087:EWW131106 FGS131087:FGS131106 FQO131087:FQO131106 GAK131087:GAK131106 GKG131087:GKG131106 GUC131087:GUC131106 HDY131087:HDY131106 HNU131087:HNU131106 HXQ131087:HXQ131106 IHM131087:IHM131106 IRI131087:IRI131106 JBE131087:JBE131106 JLA131087:JLA131106 JUW131087:JUW131106 KES131087:KES131106 KOO131087:KOO131106 KYK131087:KYK131106 LIG131087:LIG131106 LSC131087:LSC131106 MBY131087:MBY131106 MLU131087:MLU131106 MVQ131087:MVQ131106 NFM131087:NFM131106 J196627:J196646 FE196623:FE196642 PA196623:PA196642 YW196623:YW196642 AIS196623:AIS196642 ASO196623:ASO196642 BCK196623:BCK196642 BMG196623:BMG196642 BWC196623:BWC196642 CFY196623:CFY196642 CPU196623:CPU196642 CZQ196623:CZQ196642 DJM196623:DJM196642 DTI196623:DTI196642 EDE196623:EDE196642 ENA196623:ENA196642 EWW196623:EWW196642 FGS196623:FGS196642 FQO196623:FQO196642 GAK196623:GAK196642 GKG196623:GKG196642 GUC196623:GUC196642 HDY196623:HDY196642 HNU196623:HNU196642 HXQ196623:HXQ196642 IHM196623:IHM196642 IRI196623:IRI196642 JBE196623:JBE196642 JLA196623:JLA196642 JUW196623:JUW196642 KES196623:KES196642 KOO196623:KOO196642 KYK196623:KYK196642 LIG196623:LIG196642 LSC196623:LSC196642 MBY196623:MBY196642 MLU196623:MLU196642 MVQ196623:MVQ196642 NFM196623:NFM196642 J262163:J262182 FE262159:FE262178 PA262159:PA262178 YW262159:YW262178 AIS262159:AIS262178 ASO262159:ASO262178 BCK262159:BCK262178 BMG262159:BMG262178 BWC262159:BWC262178 CFY262159:CFY262178 CPU262159:CPU262178 CZQ262159:CZQ262178 DJM262159:DJM262178 DTI262159:DTI262178 EDE262159:EDE262178 ENA262159:ENA262178 EWW262159:EWW262178 FGS262159:FGS262178 FQO262159:FQO262178 GAK262159:GAK262178 GKG262159:GKG262178 GUC262159:GUC262178 HDY262159:HDY262178 HNU262159:HNU262178 HXQ262159:HXQ262178 IHM262159:IHM262178 IRI262159:IRI262178 JBE262159:JBE262178 JLA262159:JLA262178 JUW262159:JUW262178 KES262159:KES262178 KOO262159:KOO262178 KYK262159:KYK262178 LIG262159:LIG262178 LSC262159:LSC262178 MBY262159:MBY262178 MLU262159:MLU262178 MVQ262159:MVQ262178 NFM262159:NFM262178 J327699:J327718 FE327695:FE327714 PA327695:PA327714 YW327695:YW327714 AIS327695:AIS327714 ASO327695:ASO327714 BCK327695:BCK327714 BMG327695:BMG327714 BWC327695:BWC327714 CFY327695:CFY327714 CPU327695:CPU327714 CZQ327695:CZQ327714 DJM327695:DJM327714 DTI327695:DTI327714 EDE327695:EDE327714 ENA327695:ENA327714 EWW327695:EWW327714 FGS327695:FGS327714 FQO327695:FQO327714 GAK327695:GAK327714 GKG327695:GKG327714 GUC327695:GUC327714 HDY327695:HDY327714 HNU327695:HNU327714 HXQ327695:HXQ327714 IHM327695:IHM327714 IRI327695:IRI327714 JBE327695:JBE327714 JLA327695:JLA327714 JUW327695:JUW327714 KES327695:KES327714 KOO327695:KOO327714 KYK327695:KYK327714 LIG327695:LIG327714 LSC327695:LSC327714 MBY327695:MBY327714 MLU327695:MLU327714 MVQ327695:MVQ327714 NFM327695:NFM327714 J393235:J393254 FE393231:FE393250 PA393231:PA393250 YW393231:YW393250 AIS393231:AIS393250 ASO393231:ASO393250 BCK393231:BCK393250 BMG393231:BMG393250 BWC393231:BWC393250 CFY393231:CFY393250 CPU393231:CPU393250 CZQ393231:CZQ393250 DJM393231:DJM393250 DTI393231:DTI393250 EDE393231:EDE393250 ENA393231:ENA393250 EWW393231:EWW393250 FGS393231:FGS393250 FQO393231:FQO393250 GAK393231:GAK393250 GKG393231:GKG393250 GUC393231:GUC393250 HDY393231:HDY393250 HNU393231:HNU393250 HXQ393231:HXQ393250 IHM393231:IHM393250 IRI393231:IRI393250 JBE393231:JBE393250 JLA393231:JLA393250 JUW393231:JUW393250 KES393231:KES393250 KOO393231:KOO393250 KYK393231:KYK393250 LIG393231:LIG393250 LSC393231:LSC393250 MBY393231:MBY393250 MLU393231:MLU393250 MVQ393231:MVQ393250 NFM393231:NFM393250 J458771:J458790 FE458767:FE458786 PA458767:PA458786 YW458767:YW458786 AIS458767:AIS458786 ASO458767:ASO458786 BCK458767:BCK458786 BMG458767:BMG458786 BWC458767:BWC458786 CFY458767:CFY458786 CPU458767:CPU458786 CZQ458767:CZQ458786 DJM458767:DJM458786 DTI458767:DTI458786 EDE458767:EDE458786 ENA458767:ENA458786 EWW458767:EWW458786 FGS458767:FGS458786 FQO458767:FQO458786 GAK458767:GAK458786 GKG458767:GKG458786 GUC458767:GUC458786 HDY458767:HDY458786 HNU458767:HNU458786 HXQ458767:HXQ458786 IHM458767:IHM458786 IRI458767:IRI458786 JBE458767:JBE458786 JLA458767:JLA458786 JUW458767:JUW458786 KES458767:KES458786 KOO458767:KOO458786 KYK458767:KYK458786 LIG458767:LIG458786 LSC458767:LSC458786 MBY458767:MBY458786 MLU458767:MLU458786 MVQ458767:MVQ458786 NFM458767:NFM458786 J524307:J524326 FE524303:FE524322 PA524303:PA524322 YW524303:YW524322 AIS524303:AIS524322 ASO524303:ASO524322 BCK524303:BCK524322 BMG524303:BMG524322 BWC524303:BWC524322 CFY524303:CFY524322 CPU524303:CPU524322 CZQ524303:CZQ524322 DJM524303:DJM524322 DTI524303:DTI524322 EDE524303:EDE524322 ENA524303:ENA524322 EWW524303:EWW524322 FGS524303:FGS524322 FQO524303:FQO524322 GAK524303:GAK524322 GKG524303:GKG524322 GUC524303:GUC524322 HDY524303:HDY524322 HNU524303:HNU524322 HXQ524303:HXQ524322 IHM524303:IHM524322 IRI524303:IRI524322 JBE524303:JBE524322 JLA524303:JLA524322 JUW524303:JUW524322 KES524303:KES524322 KOO524303:KOO524322 KYK524303:KYK524322 LIG524303:LIG524322 LSC524303:LSC524322 MBY524303:MBY524322 MLU524303:MLU524322 MVQ524303:MVQ524322 NFM524303:NFM524322 J589843:J589862 FE589839:FE589858 PA589839:PA589858 YW589839:YW589858 AIS589839:AIS589858 ASO589839:ASO589858 BCK589839:BCK589858 BMG589839:BMG589858 BWC589839:BWC589858 CFY589839:CFY589858 CPU589839:CPU589858 CZQ589839:CZQ589858 DJM589839:DJM589858 DTI589839:DTI589858 EDE589839:EDE589858 ENA589839:ENA589858 EWW589839:EWW589858 FGS589839:FGS589858 FQO589839:FQO589858 GAK589839:GAK589858 GKG589839:GKG589858 GUC589839:GUC589858 HDY589839:HDY589858 HNU589839:HNU589858 HXQ589839:HXQ589858 IHM589839:IHM589858 IRI589839:IRI589858 JBE589839:JBE589858 JLA589839:JLA589858 JUW589839:JUW589858 KES589839:KES589858 KOO589839:KOO589858 KYK589839:KYK589858 LIG589839:LIG589858 LSC589839:LSC589858 MBY589839:MBY589858 MLU589839:MLU589858 MVQ589839:MVQ589858 NFM589839:NFM589858 J655379:J655398 FE655375:FE655394 PA655375:PA655394 YW655375:YW655394 AIS655375:AIS655394 ASO655375:ASO655394 BCK655375:BCK655394 BMG655375:BMG655394 BWC655375:BWC655394 CFY655375:CFY655394 CPU655375:CPU655394 CZQ655375:CZQ655394 DJM655375:DJM655394 DTI655375:DTI655394 EDE655375:EDE655394 ENA655375:ENA655394 EWW655375:EWW655394 FGS655375:FGS655394 FQO655375:FQO655394 GAK655375:GAK655394 GKG655375:GKG655394 GUC655375:GUC655394 HDY655375:HDY655394 HNU655375:HNU655394 HXQ655375:HXQ655394 IHM655375:IHM655394 IRI655375:IRI655394 JBE655375:JBE655394 JLA655375:JLA655394 JUW655375:JUW655394 KES655375:KES655394 KOO655375:KOO655394 KYK655375:KYK655394 LIG655375:LIG655394 LSC655375:LSC655394 MBY655375:MBY655394 MLU655375:MLU655394 MVQ655375:MVQ655394 NFM655375:NFM655394 J720915:J720934 FE720911:FE720930 PA720911:PA720930 YW720911:YW720930 AIS720911:AIS720930 ASO720911:ASO720930 BCK720911:BCK720930 BMG720911:BMG720930 BWC720911:BWC720930 CFY720911:CFY720930 CPU720911:CPU720930 CZQ720911:CZQ720930 DJM720911:DJM720930 DTI720911:DTI720930 EDE720911:EDE720930 ENA720911:ENA720930 EWW720911:EWW720930 FGS720911:FGS720930 FQO720911:FQO720930 GAK720911:GAK720930 GKG720911:GKG720930 GUC720911:GUC720930 HDY720911:HDY720930 HNU720911:HNU720930 HXQ720911:HXQ720930 IHM720911:IHM720930 IRI720911:IRI720930 JBE720911:JBE720930 JLA720911:JLA720930 JUW720911:JUW720930 KES720911:KES720930 KOO720911:KOO720930 KYK720911:KYK720930 LIG720911:LIG720930 LSC720911:LSC720930 MBY720911:MBY720930 MLU720911:MLU720930 MVQ720911:MVQ720930 NFM720911:NFM720930 J786451:J786470 FE786447:FE786466 PA786447:PA786466 YW786447:YW786466 AIS786447:AIS786466 ASO786447:ASO786466 BCK786447:BCK786466 BMG786447:BMG786466 BWC786447:BWC786466 CFY786447:CFY786466 CPU786447:CPU786466 CZQ786447:CZQ786466 DJM786447:DJM786466 DTI786447:DTI786466 EDE786447:EDE786466 ENA786447:ENA786466 EWW786447:EWW786466 FGS786447:FGS786466 FQO786447:FQO786466 GAK786447:GAK786466 GKG786447:GKG786466 GUC786447:GUC786466 HDY786447:HDY786466 HNU786447:HNU786466 HXQ786447:HXQ786466 IHM786447:IHM786466 IRI786447:IRI786466 JBE786447:JBE786466 JLA786447:JLA786466 JUW786447:JUW786466 KES786447:KES786466 KOO786447:KOO786466 KYK786447:KYK786466 LIG786447:LIG786466 LSC786447:LSC786466 MBY786447:MBY786466 MLU786447:MLU786466 MVQ786447:MVQ786466 NFM786447:NFM786466 J851987:J852006 FE851983:FE852002 PA851983:PA852002 YW851983:YW852002 AIS851983:AIS852002 ASO851983:ASO852002 BCK851983:BCK852002 BMG851983:BMG852002 BWC851983:BWC852002 CFY851983:CFY852002 CPU851983:CPU852002 CZQ851983:CZQ852002 DJM851983:DJM852002 DTI851983:DTI852002 EDE851983:EDE852002 ENA851983:ENA852002 EWW851983:EWW852002 FGS851983:FGS852002 FQO851983:FQO852002 GAK851983:GAK852002 GKG851983:GKG852002 GUC851983:GUC852002 HDY851983:HDY852002 HNU851983:HNU852002 HXQ851983:HXQ852002 IHM851983:IHM852002 IRI851983:IRI852002 JBE851983:JBE852002 JLA851983:JLA852002 JUW851983:JUW852002 KES851983:KES852002 KOO851983:KOO852002 KYK851983:KYK852002 LIG851983:LIG852002 LSC851983:LSC852002 MBY851983:MBY852002 MLU851983:MLU852002 MVQ851983:MVQ852002 NFM851983:NFM852002 J917523:J917542 FE917519:FE917538 PA917519:PA917538 YW917519:YW917538 AIS917519:AIS917538 ASO917519:ASO917538 BCK917519:BCK917538 BMG917519:BMG917538 BWC917519:BWC917538 CFY917519:CFY917538 CPU917519:CPU917538 CZQ917519:CZQ917538 DJM917519:DJM917538 DTI917519:DTI917538 EDE917519:EDE917538 ENA917519:ENA917538 EWW917519:EWW917538 FGS917519:FGS917538 FQO917519:FQO917538 GAK917519:GAK917538 GKG917519:GKG917538 GUC917519:GUC917538 HDY917519:HDY917538 HNU917519:HNU917538 HXQ917519:HXQ917538 IHM917519:IHM917538 IRI917519:IRI917538 JBE917519:JBE917538 JLA917519:JLA917538 JUW917519:JUW917538 KES917519:KES917538 KOO917519:KOO917538 KYK917519:KYK917538 LIG917519:LIG917538 LSC917519:LSC917538 MBY917519:MBY917538 MLU917519:MLU917538 MVQ917519:MVQ917538 NFM917519:NFM917538 J983059:J983078 FE983055:FE983074 PA983055:PA983074 YW983055:YW983074 AIS983055:AIS983074 ASO983055:ASO983074 BCK983055:BCK983074 BMG983055:BMG983074 BWC983055:BWC983074 CFY983055:CFY983074 CPU983055:CPU983074 CZQ983055:CZQ983074 DJM983055:DJM983074 DTI983055:DTI983074 EDE983055:EDE983074 ENA983055:ENA983074 EWW983055:EWW983074 FGS983055:FGS983074 FQO983055:FQO983074 GAK983055:GAK983074 GKG983055:GKG983074 GUC983055:GUC983074 HDY983055:HDY983074 HNU983055:HNU983074 HXQ983055:HXQ983074 IHM983055:IHM983074 IRI983055:IRI983074 JBE983055:JBE983074 JLA983055:JLA983074 JUW983055:JUW983074 KES983055:KES983074 KOO983055:KOO983074 KYK983055:KYK983074 LIG983055:LIG983074 LSC983055:LSC983074 MBY983055:MBY983074 MLU983055:MLU983074 MVQ983055:MVQ983074 NFM983055:NFM983074 FJ10:FJ29 PF10:PF29 ZB10:ZB29 AIX10:AIX29 AST10:AST29 BCP10:BCP29 BML10:BML29 BWH10:BWH29 CGD10:CGD29 CPZ10:CPZ29 CZV10:CZV29 DJR10:DJR29 DTN10:DTN29 EDJ10:EDJ29 ENF10:ENF29 EXB10:EXB29 FGX10:FGX29 FQT10:FQT29 GAP10:GAP29 GKL10:GKL29 GUH10:GUH29 HED10:HED29 HNZ10:HNZ29 HXV10:HXV29 IHR10:IHR29 IRN10:IRN29 JBJ10:JBJ29 JLF10:JLF29 JVB10:JVB29 KEX10:KEX29 KOT10:KOT29 KYP10:KYP29 LIL10:LIL29 LSH10:LSH29 MCD10:MCD29 MLZ10:MLZ29 MVV10:MVV29 NFR10:NFR29 N65554:N65573 FJ65551:FJ65570 PF65551:PF65570 ZB65551:ZB65570 AIX65551:AIX65570 AST65551:AST65570 BCP65551:BCP65570 BML65551:BML65570 BWH65551:BWH65570 CGD65551:CGD65570 CPZ65551:CPZ65570 CZV65551:CZV65570 DJR65551:DJR65570 DTN65551:DTN65570 EDJ65551:EDJ65570 ENF65551:ENF65570 EXB65551:EXB65570 FGX65551:FGX65570 FQT65551:FQT65570 GAP65551:GAP65570 GKL65551:GKL65570 GUH65551:GUH65570 HED65551:HED65570 HNZ65551:HNZ65570 HXV65551:HXV65570 IHR65551:IHR65570 IRN65551:IRN65570 JBJ65551:JBJ65570 JLF65551:JLF65570 JVB65551:JVB65570 KEX65551:KEX65570 KOT65551:KOT65570 KYP65551:KYP65570 LIL65551:LIL65570 LSH65551:LSH65570 MCD65551:MCD65570 MLZ65551:MLZ65570 MVV65551:MVV65570 NFR65551:NFR65570 N131090:N131109 FJ131087:FJ131106 PF131087:PF131106 ZB131087:ZB131106 AIX131087:AIX131106 AST131087:AST131106 BCP131087:BCP131106 BML131087:BML131106 BWH131087:BWH131106 CGD131087:CGD131106 CPZ131087:CPZ131106 CZV131087:CZV131106 DJR131087:DJR131106 DTN131087:DTN131106 EDJ131087:EDJ131106 ENF131087:ENF131106 EXB131087:EXB131106 FGX131087:FGX131106 FQT131087:FQT131106 GAP131087:GAP131106 GKL131087:GKL131106 GUH131087:GUH131106 HED131087:HED131106 HNZ131087:HNZ131106 HXV131087:HXV131106 IHR131087:IHR131106 IRN131087:IRN131106 JBJ131087:JBJ131106 JLF131087:JLF131106 JVB131087:JVB131106 KEX131087:KEX131106 KOT131087:KOT131106 KYP131087:KYP131106 LIL131087:LIL131106 LSH131087:LSH131106 MCD131087:MCD131106 MLZ131087:MLZ131106 MVV131087:MVV131106 NFR131087:NFR131106 N196626:N196645 FJ196623:FJ196642 PF196623:PF196642 ZB196623:ZB196642 AIX196623:AIX196642 AST196623:AST196642 BCP196623:BCP196642 BML196623:BML196642 BWH196623:BWH196642 CGD196623:CGD196642 CPZ196623:CPZ196642 CZV196623:CZV196642 DJR196623:DJR196642 DTN196623:DTN196642 EDJ196623:EDJ196642 ENF196623:ENF196642 EXB196623:EXB196642 FGX196623:FGX196642 FQT196623:FQT196642 GAP196623:GAP196642 GKL196623:GKL196642 GUH196623:GUH196642 HED196623:HED196642 HNZ196623:HNZ196642 HXV196623:HXV196642 IHR196623:IHR196642 IRN196623:IRN196642 JBJ196623:JBJ196642 JLF196623:JLF196642 JVB196623:JVB196642 KEX196623:KEX196642 KOT196623:KOT196642 KYP196623:KYP196642 LIL196623:LIL196642 LSH196623:LSH196642 MCD196623:MCD196642 MLZ196623:MLZ196642 MVV196623:MVV196642 NFR196623:NFR196642 N262162:N262181 FJ262159:FJ262178 PF262159:PF262178 ZB262159:ZB262178 AIX262159:AIX262178 AST262159:AST262178 BCP262159:BCP262178 BML262159:BML262178 BWH262159:BWH262178 CGD262159:CGD262178 CPZ262159:CPZ262178 CZV262159:CZV262178 DJR262159:DJR262178 DTN262159:DTN262178 EDJ262159:EDJ262178 ENF262159:ENF262178 EXB262159:EXB262178 FGX262159:FGX262178 FQT262159:FQT262178 GAP262159:GAP262178 GKL262159:GKL262178 GUH262159:GUH262178 HED262159:HED262178 HNZ262159:HNZ262178 HXV262159:HXV262178 IHR262159:IHR262178 IRN262159:IRN262178 JBJ262159:JBJ262178 JLF262159:JLF262178 JVB262159:JVB262178 KEX262159:KEX262178 KOT262159:KOT262178 KYP262159:KYP262178 LIL262159:LIL262178 LSH262159:LSH262178 MCD262159:MCD262178 MLZ262159:MLZ262178 MVV262159:MVV262178 NFR262159:NFR262178 N327698:N327717 FJ327695:FJ327714 PF327695:PF327714 ZB327695:ZB327714 AIX327695:AIX327714 AST327695:AST327714 BCP327695:BCP327714 BML327695:BML327714 BWH327695:BWH327714 CGD327695:CGD327714 CPZ327695:CPZ327714 CZV327695:CZV327714 DJR327695:DJR327714 DTN327695:DTN327714 EDJ327695:EDJ327714 ENF327695:ENF327714 EXB327695:EXB327714 FGX327695:FGX327714 FQT327695:FQT327714 GAP327695:GAP327714 GKL327695:GKL327714 GUH327695:GUH327714 HED327695:HED327714 HNZ327695:HNZ327714 HXV327695:HXV327714 IHR327695:IHR327714 IRN327695:IRN327714 JBJ327695:JBJ327714 JLF327695:JLF327714 JVB327695:JVB327714 KEX327695:KEX327714 KOT327695:KOT327714 KYP327695:KYP327714 LIL327695:LIL327714 LSH327695:LSH327714 MCD327695:MCD327714 MLZ327695:MLZ327714 MVV327695:MVV327714 NFR327695:NFR327714 N393234:N393253 FJ393231:FJ393250 PF393231:PF393250 ZB393231:ZB393250 AIX393231:AIX393250 AST393231:AST393250 BCP393231:BCP393250 BML393231:BML393250 BWH393231:BWH393250 CGD393231:CGD393250 CPZ393231:CPZ393250 CZV393231:CZV393250 DJR393231:DJR393250 DTN393231:DTN393250 EDJ393231:EDJ393250 ENF393231:ENF393250 EXB393231:EXB393250 FGX393231:FGX393250 FQT393231:FQT393250 GAP393231:GAP393250 GKL393231:GKL393250 GUH393231:GUH393250 HED393231:HED393250 HNZ393231:HNZ393250 HXV393231:HXV393250 IHR393231:IHR393250 IRN393231:IRN393250 JBJ393231:JBJ393250 JLF393231:JLF393250 JVB393231:JVB393250 KEX393231:KEX393250 KOT393231:KOT393250 KYP393231:KYP393250 LIL393231:LIL393250 LSH393231:LSH393250 MCD393231:MCD393250 MLZ393231:MLZ393250 MVV393231:MVV393250 NFR393231:NFR393250 N458770:N458789 FJ458767:FJ458786 PF458767:PF458786 ZB458767:ZB458786 AIX458767:AIX458786 AST458767:AST458786 BCP458767:BCP458786 BML458767:BML458786 BWH458767:BWH458786 CGD458767:CGD458786 CPZ458767:CPZ458786 CZV458767:CZV458786 DJR458767:DJR458786 DTN458767:DTN458786 EDJ458767:EDJ458786 ENF458767:ENF458786 EXB458767:EXB458786 FGX458767:FGX458786 FQT458767:FQT458786 GAP458767:GAP458786 GKL458767:GKL458786 GUH458767:GUH458786 HED458767:HED458786 HNZ458767:HNZ458786 HXV458767:HXV458786 IHR458767:IHR458786 IRN458767:IRN458786 JBJ458767:JBJ458786 JLF458767:JLF458786 JVB458767:JVB458786 KEX458767:KEX458786 KOT458767:KOT458786 KYP458767:KYP458786 LIL458767:LIL458786 LSH458767:LSH458786 MCD458767:MCD458786 MLZ458767:MLZ458786 MVV458767:MVV458786 NFR458767:NFR458786 N524306:N524325 FJ524303:FJ524322 PF524303:PF524322 ZB524303:ZB524322 AIX524303:AIX524322 AST524303:AST524322 BCP524303:BCP524322 BML524303:BML524322 BWH524303:BWH524322 CGD524303:CGD524322 CPZ524303:CPZ524322 CZV524303:CZV524322 DJR524303:DJR524322 DTN524303:DTN524322 EDJ524303:EDJ524322 ENF524303:ENF524322 EXB524303:EXB524322 FGX524303:FGX524322 FQT524303:FQT524322 GAP524303:GAP524322 GKL524303:GKL524322 GUH524303:GUH524322 HED524303:HED524322 HNZ524303:HNZ524322 HXV524303:HXV524322 IHR524303:IHR524322 IRN524303:IRN524322 JBJ524303:JBJ524322 JLF524303:JLF524322 JVB524303:JVB524322 KEX524303:KEX524322 KOT524303:KOT524322 KYP524303:KYP524322 LIL524303:LIL524322 LSH524303:LSH524322 MCD524303:MCD524322 MLZ524303:MLZ524322 MVV524303:MVV524322 NFR524303:NFR524322 N589842:N589861 FJ589839:FJ589858 PF589839:PF589858 ZB589839:ZB589858 AIX589839:AIX589858 AST589839:AST589858 BCP589839:BCP589858 BML589839:BML589858 BWH589839:BWH589858 CGD589839:CGD589858 CPZ589839:CPZ589858 CZV589839:CZV589858 DJR589839:DJR589858 DTN589839:DTN589858 EDJ589839:EDJ589858 ENF589839:ENF589858 EXB589839:EXB589858 FGX589839:FGX589858 FQT589839:FQT589858 GAP589839:GAP589858 GKL589839:GKL589858 GUH589839:GUH589858 HED589839:HED589858 HNZ589839:HNZ589858 HXV589839:HXV589858 IHR589839:IHR589858 IRN589839:IRN589858 JBJ589839:JBJ589858 JLF589839:JLF589858 JVB589839:JVB589858 KEX589839:KEX589858 KOT589839:KOT589858 KYP589839:KYP589858 LIL589839:LIL589858 LSH589839:LSH589858 MCD589839:MCD589858 MLZ589839:MLZ589858 MVV589839:MVV589858 NFR589839:NFR589858 N655378:N655397 FJ655375:FJ655394 PF655375:PF655394 ZB655375:ZB655394 AIX655375:AIX655394 AST655375:AST655394 BCP655375:BCP655394 BML655375:BML655394 BWH655375:BWH655394 CGD655375:CGD655394 CPZ655375:CPZ655394 CZV655375:CZV655394 DJR655375:DJR655394 DTN655375:DTN655394 EDJ655375:EDJ655394 ENF655375:ENF655394 EXB655375:EXB655394 FGX655375:FGX655394 FQT655375:FQT655394 GAP655375:GAP655394 GKL655375:GKL655394 GUH655375:GUH655394 HED655375:HED655394 HNZ655375:HNZ655394 HXV655375:HXV655394 IHR655375:IHR655394 IRN655375:IRN655394 JBJ655375:JBJ655394 JLF655375:JLF655394 JVB655375:JVB655394 KEX655375:KEX655394 KOT655375:KOT655394 KYP655375:KYP655394 LIL655375:LIL655394 LSH655375:LSH655394 MCD655375:MCD655394 MLZ655375:MLZ655394 MVV655375:MVV655394 NFR655375:NFR655394 N720914:N720933 FJ720911:FJ720930 PF720911:PF720930 ZB720911:ZB720930 AIX720911:AIX720930 AST720911:AST720930 BCP720911:BCP720930 BML720911:BML720930 BWH720911:BWH720930 CGD720911:CGD720930 CPZ720911:CPZ720930 CZV720911:CZV720930 DJR720911:DJR720930 DTN720911:DTN720930 EDJ720911:EDJ720930 ENF720911:ENF720930 EXB720911:EXB720930 FGX720911:FGX720930 FQT720911:FQT720930 GAP720911:GAP720930 GKL720911:GKL720930 GUH720911:GUH720930 HED720911:HED720930 HNZ720911:HNZ720930 HXV720911:HXV720930 IHR720911:IHR720930 IRN720911:IRN720930 JBJ720911:JBJ720930 JLF720911:JLF720930 JVB720911:JVB720930 KEX720911:KEX720930 KOT720911:KOT720930 KYP720911:KYP720930 LIL720911:LIL720930 LSH720911:LSH720930 MCD720911:MCD720930 MLZ720911:MLZ720930 MVV720911:MVV720930 NFR720911:NFR720930 N786450:N786469 FJ786447:FJ786466 PF786447:PF786466 ZB786447:ZB786466 AIX786447:AIX786466 AST786447:AST786466 BCP786447:BCP786466 BML786447:BML786466 BWH786447:BWH786466 CGD786447:CGD786466 CPZ786447:CPZ786466 CZV786447:CZV786466 DJR786447:DJR786466 DTN786447:DTN786466 EDJ786447:EDJ786466 ENF786447:ENF786466 EXB786447:EXB786466 FGX786447:FGX786466 FQT786447:FQT786466 GAP786447:GAP786466 GKL786447:GKL786466 GUH786447:GUH786466 HED786447:HED786466 HNZ786447:HNZ786466 HXV786447:HXV786466 IHR786447:IHR786466 IRN786447:IRN786466 JBJ786447:JBJ786466 JLF786447:JLF786466 JVB786447:JVB786466 KEX786447:KEX786466 KOT786447:KOT786466 KYP786447:KYP786466 LIL786447:LIL786466 LSH786447:LSH786466 MCD786447:MCD786466 MLZ786447:MLZ786466 MVV786447:MVV786466 NFR786447:NFR786466 N851986:N852005 FJ851983:FJ852002 PF851983:PF852002 ZB851983:ZB852002 AIX851983:AIX852002 AST851983:AST852002 BCP851983:BCP852002 BML851983:BML852002 BWH851983:BWH852002 CGD851983:CGD852002 CPZ851983:CPZ852002 CZV851983:CZV852002 DJR851983:DJR852002 DTN851983:DTN852002 EDJ851983:EDJ852002 ENF851983:ENF852002 EXB851983:EXB852002 FGX851983:FGX852002 FQT851983:FQT852002 GAP851983:GAP852002 GKL851983:GKL852002 GUH851983:GUH852002 HED851983:HED852002 HNZ851983:HNZ852002 HXV851983:HXV852002 IHR851983:IHR852002 IRN851983:IRN852002 JBJ851983:JBJ852002 JLF851983:JLF852002 JVB851983:JVB852002 KEX851983:KEX852002 KOT851983:KOT852002 KYP851983:KYP852002 LIL851983:LIL852002 LSH851983:LSH852002 MCD851983:MCD852002 MLZ851983:MLZ852002 MVV851983:MVV852002 NFR851983:NFR852002 N917522:N917541 FJ917519:FJ917538 PF917519:PF917538 ZB917519:ZB917538 AIX917519:AIX917538 AST917519:AST917538 BCP917519:BCP917538 BML917519:BML917538 BWH917519:BWH917538 CGD917519:CGD917538 CPZ917519:CPZ917538 CZV917519:CZV917538 DJR917519:DJR917538 DTN917519:DTN917538 EDJ917519:EDJ917538 ENF917519:ENF917538 EXB917519:EXB917538 FGX917519:FGX917538 FQT917519:FQT917538 GAP917519:GAP917538 GKL917519:GKL917538 GUH917519:GUH917538 HED917519:HED917538 HNZ917519:HNZ917538 HXV917519:HXV917538 IHR917519:IHR917538 IRN917519:IRN917538 JBJ917519:JBJ917538 JLF917519:JLF917538 JVB917519:JVB917538 KEX917519:KEX917538 KOT917519:KOT917538 KYP917519:KYP917538 LIL917519:LIL917538 LSH917519:LSH917538 MCD917519:MCD917538 MLZ917519:MLZ917538 MVV917519:MVV917538 NFR917519:NFR917538 N983058:N983077 FJ983055:FJ983074 PF983055:PF983074 ZB983055:ZB983074 AIX983055:AIX983074 AST983055:AST983074 BCP983055:BCP983074 BML983055:BML983074 BWH983055:BWH983074 CGD983055:CGD983074 CPZ983055:CPZ983074 CZV983055:CZV983074 DJR983055:DJR983074 DTN983055:DTN983074 EDJ983055:EDJ983074 ENF983055:ENF983074 EXB983055:EXB983074 FGX983055:FGX983074 FQT983055:FQT983074 GAP983055:GAP983074 GKL983055:GKL983074 GUH983055:GUH983074 HED983055:HED983074 HNZ983055:HNZ983074 HXV983055:HXV983074 IHR983055:IHR983074 IRN983055:IRN983074 JBJ983055:JBJ983074 JLF983055:JLF983074 JVB983055:JVB983074 KEX983055:KEX983074 KOT983055:KOT983074 KYP983055:KYP983074 LIL983055:LIL983074 LSH983055:LSH983074 MCD983055:MCD983074 MLZ983055:MLZ983074 MVV983055:MVV983074 NFR983055:NFR983074">
      <formula1>$Y$9:$Y$23</formula1>
    </dataValidation>
    <dataValidation type="list" allowBlank="1" showInputMessage="1" showErrorMessage="1" sqref="R75:R84 R62:R71 FQ10:FQ29 PM10:PM29 ZI10:ZI29 AJE10:AJE29 ATA10:ATA29 BCW10:BCW29 BMS10:BMS29 BWO10:BWO29 CGK10:CGK29 CQG10:CQG29 DAC10:DAC29 DJY10:DJY29 DTU10:DTU29 EDQ10:EDQ29 ENM10:ENM29 EXI10:EXI29 FHE10:FHE29 FRA10:FRA29 GAW10:GAW29 GKS10:GKS29 GUO10:GUO29 HEK10:HEK29 HOG10:HOG29 HYC10:HYC29 IHY10:IHY29 IRU10:IRU29 JBQ10:JBQ29 JLM10:JLM29 JVI10:JVI29 KFE10:KFE29 KPA10:KPA29 KYW10:KYW29 LIS10:LIS29 LSO10:LSO29 MCK10:MCK29 MMG10:MMG29 MWC10:MWC29 NFY10:NFY29 R131090:R131109 FQ65551:FQ65570 PM65551:PM65570 ZI65551:ZI65570 AJE65551:AJE65570 ATA65551:ATA65570 BCW65551:BCW65570 BMS65551:BMS65570 BWO65551:BWO65570 CGK65551:CGK65570 CQG65551:CQG65570 DAC65551:DAC65570 DJY65551:DJY65570 DTU65551:DTU65570 EDQ65551:EDQ65570 ENM65551:ENM65570 EXI65551:EXI65570 FHE65551:FHE65570 FRA65551:FRA65570 GAW65551:GAW65570 GKS65551:GKS65570 GUO65551:GUO65570 HEK65551:HEK65570 HOG65551:HOG65570 HYC65551:HYC65570 IHY65551:IHY65570 IRU65551:IRU65570 JBQ65551:JBQ65570 JLM65551:JLM65570 JVI65551:JVI65570 KFE65551:KFE65570 KPA65551:KPA65570 KYW65551:KYW65570 LIS65551:LIS65570 LSO65551:LSO65570 MCK65551:MCK65570 MMG65551:MMG65570 MWC65551:MWC65570 NFY65551:NFY65570 R196626:R196645 FQ131087:FQ131106 PM131087:PM131106 ZI131087:ZI131106 AJE131087:AJE131106 ATA131087:ATA131106 BCW131087:BCW131106 BMS131087:BMS131106 BWO131087:BWO131106 CGK131087:CGK131106 CQG131087:CQG131106 DAC131087:DAC131106 DJY131087:DJY131106 DTU131087:DTU131106 EDQ131087:EDQ131106 ENM131087:ENM131106 EXI131087:EXI131106 FHE131087:FHE131106 FRA131087:FRA131106 GAW131087:GAW131106 GKS131087:GKS131106 GUO131087:GUO131106 HEK131087:HEK131106 HOG131087:HOG131106 HYC131087:HYC131106 IHY131087:IHY131106 IRU131087:IRU131106 JBQ131087:JBQ131106 JLM131087:JLM131106 JVI131087:JVI131106 KFE131087:KFE131106 KPA131087:KPA131106 KYW131087:KYW131106 LIS131087:LIS131106 LSO131087:LSO131106 MCK131087:MCK131106 MMG131087:MMG131106 MWC131087:MWC131106 NFY131087:NFY131106 R262162:R262181 FQ196623:FQ196642 PM196623:PM196642 ZI196623:ZI196642 AJE196623:AJE196642 ATA196623:ATA196642 BCW196623:BCW196642 BMS196623:BMS196642 BWO196623:BWO196642 CGK196623:CGK196642 CQG196623:CQG196642 DAC196623:DAC196642 DJY196623:DJY196642 DTU196623:DTU196642 EDQ196623:EDQ196642 ENM196623:ENM196642 EXI196623:EXI196642 FHE196623:FHE196642 FRA196623:FRA196642 GAW196623:GAW196642 GKS196623:GKS196642 GUO196623:GUO196642 HEK196623:HEK196642 HOG196623:HOG196642 HYC196623:HYC196642 IHY196623:IHY196642 IRU196623:IRU196642 JBQ196623:JBQ196642 JLM196623:JLM196642 JVI196623:JVI196642 KFE196623:KFE196642 KPA196623:KPA196642 KYW196623:KYW196642 LIS196623:LIS196642 LSO196623:LSO196642 MCK196623:MCK196642 MMG196623:MMG196642 MWC196623:MWC196642 NFY196623:NFY196642 R327698:R327717 FQ262159:FQ262178 PM262159:PM262178 ZI262159:ZI262178 AJE262159:AJE262178 ATA262159:ATA262178 BCW262159:BCW262178 BMS262159:BMS262178 BWO262159:BWO262178 CGK262159:CGK262178 CQG262159:CQG262178 DAC262159:DAC262178 DJY262159:DJY262178 DTU262159:DTU262178 EDQ262159:EDQ262178 ENM262159:ENM262178 EXI262159:EXI262178 FHE262159:FHE262178 FRA262159:FRA262178 GAW262159:GAW262178 GKS262159:GKS262178 GUO262159:GUO262178 HEK262159:HEK262178 HOG262159:HOG262178 HYC262159:HYC262178 IHY262159:IHY262178 IRU262159:IRU262178 JBQ262159:JBQ262178 JLM262159:JLM262178 JVI262159:JVI262178 KFE262159:KFE262178 KPA262159:KPA262178 KYW262159:KYW262178 LIS262159:LIS262178 LSO262159:LSO262178 MCK262159:MCK262178 MMG262159:MMG262178 MWC262159:MWC262178 NFY262159:NFY262178 R393234:R393253 FQ327695:FQ327714 PM327695:PM327714 ZI327695:ZI327714 AJE327695:AJE327714 ATA327695:ATA327714 BCW327695:BCW327714 BMS327695:BMS327714 BWO327695:BWO327714 CGK327695:CGK327714 CQG327695:CQG327714 DAC327695:DAC327714 DJY327695:DJY327714 DTU327695:DTU327714 EDQ327695:EDQ327714 ENM327695:ENM327714 EXI327695:EXI327714 FHE327695:FHE327714 FRA327695:FRA327714 GAW327695:GAW327714 GKS327695:GKS327714 GUO327695:GUO327714 HEK327695:HEK327714 HOG327695:HOG327714 HYC327695:HYC327714 IHY327695:IHY327714 IRU327695:IRU327714 JBQ327695:JBQ327714 JLM327695:JLM327714 JVI327695:JVI327714 KFE327695:KFE327714 KPA327695:KPA327714 KYW327695:KYW327714 LIS327695:LIS327714 LSO327695:LSO327714 MCK327695:MCK327714 MMG327695:MMG327714 MWC327695:MWC327714 NFY327695:NFY327714 R458770:R458789 FQ393231:FQ393250 PM393231:PM393250 ZI393231:ZI393250 AJE393231:AJE393250 ATA393231:ATA393250 BCW393231:BCW393250 BMS393231:BMS393250 BWO393231:BWO393250 CGK393231:CGK393250 CQG393231:CQG393250 DAC393231:DAC393250 DJY393231:DJY393250 DTU393231:DTU393250 EDQ393231:EDQ393250 ENM393231:ENM393250 EXI393231:EXI393250 FHE393231:FHE393250 FRA393231:FRA393250 GAW393231:GAW393250 GKS393231:GKS393250 GUO393231:GUO393250 HEK393231:HEK393250 HOG393231:HOG393250 HYC393231:HYC393250 IHY393231:IHY393250 IRU393231:IRU393250 JBQ393231:JBQ393250 JLM393231:JLM393250 JVI393231:JVI393250 KFE393231:KFE393250 KPA393231:KPA393250 KYW393231:KYW393250 LIS393231:LIS393250 LSO393231:LSO393250 MCK393231:MCK393250 MMG393231:MMG393250 MWC393231:MWC393250 NFY393231:NFY393250 R524306:R524325 FQ458767:FQ458786 PM458767:PM458786 ZI458767:ZI458786 AJE458767:AJE458786 ATA458767:ATA458786 BCW458767:BCW458786 BMS458767:BMS458786 BWO458767:BWO458786 CGK458767:CGK458786 CQG458767:CQG458786 DAC458767:DAC458786 DJY458767:DJY458786 DTU458767:DTU458786 EDQ458767:EDQ458786 ENM458767:ENM458786 EXI458767:EXI458786 FHE458767:FHE458786 FRA458767:FRA458786 GAW458767:GAW458786 GKS458767:GKS458786 GUO458767:GUO458786 HEK458767:HEK458786 HOG458767:HOG458786 HYC458767:HYC458786 IHY458767:IHY458786 IRU458767:IRU458786 JBQ458767:JBQ458786 JLM458767:JLM458786 JVI458767:JVI458786 KFE458767:KFE458786 KPA458767:KPA458786 KYW458767:KYW458786 LIS458767:LIS458786 LSO458767:LSO458786 MCK458767:MCK458786 MMG458767:MMG458786 MWC458767:MWC458786 NFY458767:NFY458786 R589842:R589861 FQ524303:FQ524322 PM524303:PM524322 ZI524303:ZI524322 AJE524303:AJE524322 ATA524303:ATA524322 BCW524303:BCW524322 BMS524303:BMS524322 BWO524303:BWO524322 CGK524303:CGK524322 CQG524303:CQG524322 DAC524303:DAC524322 DJY524303:DJY524322 DTU524303:DTU524322 EDQ524303:EDQ524322 ENM524303:ENM524322 EXI524303:EXI524322 FHE524303:FHE524322 FRA524303:FRA524322 GAW524303:GAW524322 GKS524303:GKS524322 GUO524303:GUO524322 HEK524303:HEK524322 HOG524303:HOG524322 HYC524303:HYC524322 IHY524303:IHY524322 IRU524303:IRU524322 JBQ524303:JBQ524322 JLM524303:JLM524322 JVI524303:JVI524322 KFE524303:KFE524322 KPA524303:KPA524322 KYW524303:KYW524322 LIS524303:LIS524322 LSO524303:LSO524322 MCK524303:MCK524322 MMG524303:MMG524322 MWC524303:MWC524322 NFY524303:NFY524322 R655378:R655397 FQ589839:FQ589858 PM589839:PM589858 ZI589839:ZI589858 AJE589839:AJE589858 ATA589839:ATA589858 BCW589839:BCW589858 BMS589839:BMS589858 BWO589839:BWO589858 CGK589839:CGK589858 CQG589839:CQG589858 DAC589839:DAC589858 DJY589839:DJY589858 DTU589839:DTU589858 EDQ589839:EDQ589858 ENM589839:ENM589858 EXI589839:EXI589858 FHE589839:FHE589858 FRA589839:FRA589858 GAW589839:GAW589858 GKS589839:GKS589858 GUO589839:GUO589858 HEK589839:HEK589858 HOG589839:HOG589858 HYC589839:HYC589858 IHY589839:IHY589858 IRU589839:IRU589858 JBQ589839:JBQ589858 JLM589839:JLM589858 JVI589839:JVI589858 KFE589839:KFE589858 KPA589839:KPA589858 KYW589839:KYW589858 LIS589839:LIS589858 LSO589839:LSO589858 MCK589839:MCK589858 MMG589839:MMG589858 MWC589839:MWC589858 NFY589839:NFY589858 R720914:R720933 FQ655375:FQ655394 PM655375:PM655394 ZI655375:ZI655394 AJE655375:AJE655394 ATA655375:ATA655394 BCW655375:BCW655394 BMS655375:BMS655394 BWO655375:BWO655394 CGK655375:CGK655394 CQG655375:CQG655394 DAC655375:DAC655394 DJY655375:DJY655394 DTU655375:DTU655394 EDQ655375:EDQ655394 ENM655375:ENM655394 EXI655375:EXI655394 FHE655375:FHE655394 FRA655375:FRA655394 GAW655375:GAW655394 GKS655375:GKS655394 GUO655375:GUO655394 HEK655375:HEK655394 HOG655375:HOG655394 HYC655375:HYC655394 IHY655375:IHY655394 IRU655375:IRU655394 JBQ655375:JBQ655394 JLM655375:JLM655394 JVI655375:JVI655394 KFE655375:KFE655394 KPA655375:KPA655394 KYW655375:KYW655394 LIS655375:LIS655394 LSO655375:LSO655394 MCK655375:MCK655394 MMG655375:MMG655394 MWC655375:MWC655394 NFY655375:NFY655394 R786450:R786469 FQ720911:FQ720930 PM720911:PM720930 ZI720911:ZI720930 AJE720911:AJE720930 ATA720911:ATA720930 BCW720911:BCW720930 BMS720911:BMS720930 BWO720911:BWO720930 CGK720911:CGK720930 CQG720911:CQG720930 DAC720911:DAC720930 DJY720911:DJY720930 DTU720911:DTU720930 EDQ720911:EDQ720930 ENM720911:ENM720930 EXI720911:EXI720930 FHE720911:FHE720930 FRA720911:FRA720930 GAW720911:GAW720930 GKS720911:GKS720930 GUO720911:GUO720930 HEK720911:HEK720930 HOG720911:HOG720930 HYC720911:HYC720930 IHY720911:IHY720930 IRU720911:IRU720930 JBQ720911:JBQ720930 JLM720911:JLM720930 JVI720911:JVI720930 KFE720911:KFE720930 KPA720911:KPA720930 KYW720911:KYW720930 LIS720911:LIS720930 LSO720911:LSO720930 MCK720911:MCK720930 MMG720911:MMG720930 MWC720911:MWC720930 NFY720911:NFY720930 R851986:R852005 FQ786447:FQ786466 PM786447:PM786466 ZI786447:ZI786466 AJE786447:AJE786466 ATA786447:ATA786466 BCW786447:BCW786466 BMS786447:BMS786466 BWO786447:BWO786466 CGK786447:CGK786466 CQG786447:CQG786466 DAC786447:DAC786466 DJY786447:DJY786466 DTU786447:DTU786466 EDQ786447:EDQ786466 ENM786447:ENM786466 EXI786447:EXI786466 FHE786447:FHE786466 FRA786447:FRA786466 GAW786447:GAW786466 GKS786447:GKS786466 GUO786447:GUO786466 HEK786447:HEK786466 HOG786447:HOG786466 HYC786447:HYC786466 IHY786447:IHY786466 IRU786447:IRU786466 JBQ786447:JBQ786466 JLM786447:JLM786466 JVI786447:JVI786466 KFE786447:KFE786466 KPA786447:KPA786466 KYW786447:KYW786466 LIS786447:LIS786466 LSO786447:LSO786466 MCK786447:MCK786466 MMG786447:MMG786466 MWC786447:MWC786466 NFY786447:NFY786466 R917522:R917541 FQ851983:FQ852002 PM851983:PM852002 ZI851983:ZI852002 AJE851983:AJE852002 ATA851983:ATA852002 BCW851983:BCW852002 BMS851983:BMS852002 BWO851983:BWO852002 CGK851983:CGK852002 CQG851983:CQG852002 DAC851983:DAC852002 DJY851983:DJY852002 DTU851983:DTU852002 EDQ851983:EDQ852002 ENM851983:ENM852002 EXI851983:EXI852002 FHE851983:FHE852002 FRA851983:FRA852002 GAW851983:GAW852002 GKS851983:GKS852002 GUO851983:GUO852002 HEK851983:HEK852002 HOG851983:HOG852002 HYC851983:HYC852002 IHY851983:IHY852002 IRU851983:IRU852002 JBQ851983:JBQ852002 JLM851983:JLM852002 JVI851983:JVI852002 KFE851983:KFE852002 KPA851983:KPA852002 KYW851983:KYW852002 LIS851983:LIS852002 LSO851983:LSO852002 MCK851983:MCK852002 MMG851983:MMG852002 MWC851983:MWC852002 NFY851983:NFY852002 R983058:R983077 FQ917519:FQ917538 PM917519:PM917538 ZI917519:ZI917538 AJE917519:AJE917538 ATA917519:ATA917538 BCW917519:BCW917538 BMS917519:BMS917538 BWO917519:BWO917538 CGK917519:CGK917538 CQG917519:CQG917538 DAC917519:DAC917538 DJY917519:DJY917538 DTU917519:DTU917538 EDQ917519:EDQ917538 ENM917519:ENM917538 EXI917519:EXI917538 FHE917519:FHE917538 FRA917519:FRA917538 GAW917519:GAW917538 GKS917519:GKS917538 GUO917519:GUO917538 HEK917519:HEK917538 HOG917519:HOG917538 HYC917519:HYC917538 IHY917519:IHY917538 IRU917519:IRU917538 JBQ917519:JBQ917538 JLM917519:JLM917538 JVI917519:JVI917538 KFE917519:KFE917538 KPA917519:KPA917538 KYW917519:KYW917538 LIS917519:LIS917538 LSO917519:LSO917538 MCK917519:MCK917538 MMG917519:MMG917538 MWC917519:MWC917538 NFY917519:NFY917538 FQ983055:FQ983074 PM983055:PM983074 ZI983055:ZI983074 AJE983055:AJE983074 ATA983055:ATA983074 BCW983055:BCW983074 BMS983055:BMS983074 BWO983055:BWO983074 CGK983055:CGK983074 CQG983055:CQG983074 DAC983055:DAC983074 DJY983055:DJY983074 DTU983055:DTU983074 EDQ983055:EDQ983074 ENM983055:ENM983074 EXI983055:EXI983074 FHE983055:FHE983074 FRA983055:FRA983074 GAW983055:GAW983074 GKS983055:GKS983074 GUO983055:GUO983074 HEK983055:HEK983074 HOG983055:HOG983074 HYC983055:HYC983074 IHY983055:IHY983074 IRU983055:IRU983074 JBQ983055:JBQ983074 JLM983055:JLM983074 JVI983055:JVI983074 KFE983055:KFE983074 KPA983055:KPA983074 KYW983055:KYW983074 LIS983055:LIS983074 LSO983055:LSO983074 MCK983055:MCK983074 MMG983055:MMG983074 MWC983055:MWC983074 NFY983055:NFY983074 R65554:R65573 R29:R43 R11:R25">
      <formula1>$AG$9:$AG$10</formula1>
    </dataValidation>
    <dataValidation type="whole" imeMode="halfAlpha" allowBlank="1" showInputMessage="1" showErrorMessage="1" sqref="FC10:FC29 OY10:OY29 YU10:YU29 AIQ10:AIQ29 ASM10:ASM29 BCI10:BCI29 BME10:BME29 BWA10:BWA29 CFW10:CFW29 CPS10:CPS29 CZO10:CZO29 DJK10:DJK29 DTG10:DTG29 EDC10:EDC29 EMY10:EMY29 EWU10:EWU29 FGQ10:FGQ29 FQM10:FQM29 GAI10:GAI29 GKE10:GKE29 GUA10:GUA29 HDW10:HDW29 HNS10:HNS29 HXO10:HXO29 IHK10:IHK29 IRG10:IRG29 JBC10:JBC29 JKY10:JKY29 JUU10:JUU29 KEQ10:KEQ29 KOM10:KOM29 KYI10:KYI29 LIE10:LIE29 LSA10:LSA29 MBW10:MBW29 MLS10:MLS29 MVO10:MVO29 NFK10:NFK29 I65555:I65574 FC65551:FC65570 OY65551:OY65570 YU65551:YU65570 AIQ65551:AIQ65570 ASM65551:ASM65570 BCI65551:BCI65570 BME65551:BME65570 BWA65551:BWA65570 CFW65551:CFW65570 CPS65551:CPS65570 CZO65551:CZO65570 DJK65551:DJK65570 DTG65551:DTG65570 EDC65551:EDC65570 EMY65551:EMY65570 EWU65551:EWU65570 FGQ65551:FGQ65570 FQM65551:FQM65570 GAI65551:GAI65570 GKE65551:GKE65570 GUA65551:GUA65570 HDW65551:HDW65570 HNS65551:HNS65570 HXO65551:HXO65570 IHK65551:IHK65570 IRG65551:IRG65570 JBC65551:JBC65570 JKY65551:JKY65570 JUU65551:JUU65570 KEQ65551:KEQ65570 KOM65551:KOM65570 KYI65551:KYI65570 LIE65551:LIE65570 LSA65551:LSA65570 MBW65551:MBW65570 MLS65551:MLS65570 MVO65551:MVO65570 NFK65551:NFK65570 I131091:I131110 FC131087:FC131106 OY131087:OY131106 YU131087:YU131106 AIQ131087:AIQ131106 ASM131087:ASM131106 BCI131087:BCI131106 BME131087:BME131106 BWA131087:BWA131106 CFW131087:CFW131106 CPS131087:CPS131106 CZO131087:CZO131106 DJK131087:DJK131106 DTG131087:DTG131106 EDC131087:EDC131106 EMY131087:EMY131106 EWU131087:EWU131106 FGQ131087:FGQ131106 FQM131087:FQM131106 GAI131087:GAI131106 GKE131087:GKE131106 GUA131087:GUA131106 HDW131087:HDW131106 HNS131087:HNS131106 HXO131087:HXO131106 IHK131087:IHK131106 IRG131087:IRG131106 JBC131087:JBC131106 JKY131087:JKY131106 JUU131087:JUU131106 KEQ131087:KEQ131106 KOM131087:KOM131106 KYI131087:KYI131106 LIE131087:LIE131106 LSA131087:LSA131106 MBW131087:MBW131106 MLS131087:MLS131106 MVO131087:MVO131106 NFK131087:NFK131106 I196627:I196646 FC196623:FC196642 OY196623:OY196642 YU196623:YU196642 AIQ196623:AIQ196642 ASM196623:ASM196642 BCI196623:BCI196642 BME196623:BME196642 BWA196623:BWA196642 CFW196623:CFW196642 CPS196623:CPS196642 CZO196623:CZO196642 DJK196623:DJK196642 DTG196623:DTG196642 EDC196623:EDC196642 EMY196623:EMY196642 EWU196623:EWU196642 FGQ196623:FGQ196642 FQM196623:FQM196642 GAI196623:GAI196642 GKE196623:GKE196642 GUA196623:GUA196642 HDW196623:HDW196642 HNS196623:HNS196642 HXO196623:HXO196642 IHK196623:IHK196642 IRG196623:IRG196642 JBC196623:JBC196642 JKY196623:JKY196642 JUU196623:JUU196642 KEQ196623:KEQ196642 KOM196623:KOM196642 KYI196623:KYI196642 LIE196623:LIE196642 LSA196623:LSA196642 MBW196623:MBW196642 MLS196623:MLS196642 MVO196623:MVO196642 NFK196623:NFK196642 I262163:I262182 FC262159:FC262178 OY262159:OY262178 YU262159:YU262178 AIQ262159:AIQ262178 ASM262159:ASM262178 BCI262159:BCI262178 BME262159:BME262178 BWA262159:BWA262178 CFW262159:CFW262178 CPS262159:CPS262178 CZO262159:CZO262178 DJK262159:DJK262178 DTG262159:DTG262178 EDC262159:EDC262178 EMY262159:EMY262178 EWU262159:EWU262178 FGQ262159:FGQ262178 FQM262159:FQM262178 GAI262159:GAI262178 GKE262159:GKE262178 GUA262159:GUA262178 HDW262159:HDW262178 HNS262159:HNS262178 HXO262159:HXO262178 IHK262159:IHK262178 IRG262159:IRG262178 JBC262159:JBC262178 JKY262159:JKY262178 JUU262159:JUU262178 KEQ262159:KEQ262178 KOM262159:KOM262178 KYI262159:KYI262178 LIE262159:LIE262178 LSA262159:LSA262178 MBW262159:MBW262178 MLS262159:MLS262178 MVO262159:MVO262178 NFK262159:NFK262178 I327699:I327718 FC327695:FC327714 OY327695:OY327714 YU327695:YU327714 AIQ327695:AIQ327714 ASM327695:ASM327714 BCI327695:BCI327714 BME327695:BME327714 BWA327695:BWA327714 CFW327695:CFW327714 CPS327695:CPS327714 CZO327695:CZO327714 DJK327695:DJK327714 DTG327695:DTG327714 EDC327695:EDC327714 EMY327695:EMY327714 EWU327695:EWU327714 FGQ327695:FGQ327714 FQM327695:FQM327714 GAI327695:GAI327714 GKE327695:GKE327714 GUA327695:GUA327714 HDW327695:HDW327714 HNS327695:HNS327714 HXO327695:HXO327714 IHK327695:IHK327714 IRG327695:IRG327714 JBC327695:JBC327714 JKY327695:JKY327714 JUU327695:JUU327714 KEQ327695:KEQ327714 KOM327695:KOM327714 KYI327695:KYI327714 LIE327695:LIE327714 LSA327695:LSA327714 MBW327695:MBW327714 MLS327695:MLS327714 MVO327695:MVO327714 NFK327695:NFK327714 I393235:I393254 FC393231:FC393250 OY393231:OY393250 YU393231:YU393250 AIQ393231:AIQ393250 ASM393231:ASM393250 BCI393231:BCI393250 BME393231:BME393250 BWA393231:BWA393250 CFW393231:CFW393250 CPS393231:CPS393250 CZO393231:CZO393250 DJK393231:DJK393250 DTG393231:DTG393250 EDC393231:EDC393250 EMY393231:EMY393250 EWU393231:EWU393250 FGQ393231:FGQ393250 FQM393231:FQM393250 GAI393231:GAI393250 GKE393231:GKE393250 GUA393231:GUA393250 HDW393231:HDW393250 HNS393231:HNS393250 HXO393231:HXO393250 IHK393231:IHK393250 IRG393231:IRG393250 JBC393231:JBC393250 JKY393231:JKY393250 JUU393231:JUU393250 KEQ393231:KEQ393250 KOM393231:KOM393250 KYI393231:KYI393250 LIE393231:LIE393250 LSA393231:LSA393250 MBW393231:MBW393250 MLS393231:MLS393250 MVO393231:MVO393250 NFK393231:NFK393250 I458771:I458790 FC458767:FC458786 OY458767:OY458786 YU458767:YU458786 AIQ458767:AIQ458786 ASM458767:ASM458786 BCI458767:BCI458786 BME458767:BME458786 BWA458767:BWA458786 CFW458767:CFW458786 CPS458767:CPS458786 CZO458767:CZO458786 DJK458767:DJK458786 DTG458767:DTG458786 EDC458767:EDC458786 EMY458767:EMY458786 EWU458767:EWU458786 FGQ458767:FGQ458786 FQM458767:FQM458786 GAI458767:GAI458786 GKE458767:GKE458786 GUA458767:GUA458786 HDW458767:HDW458786 HNS458767:HNS458786 HXO458767:HXO458786 IHK458767:IHK458786 IRG458767:IRG458786 JBC458767:JBC458786 JKY458767:JKY458786 JUU458767:JUU458786 KEQ458767:KEQ458786 KOM458767:KOM458786 KYI458767:KYI458786 LIE458767:LIE458786 LSA458767:LSA458786 MBW458767:MBW458786 MLS458767:MLS458786 MVO458767:MVO458786 NFK458767:NFK458786 I524307:I524326 FC524303:FC524322 OY524303:OY524322 YU524303:YU524322 AIQ524303:AIQ524322 ASM524303:ASM524322 BCI524303:BCI524322 BME524303:BME524322 BWA524303:BWA524322 CFW524303:CFW524322 CPS524303:CPS524322 CZO524303:CZO524322 DJK524303:DJK524322 DTG524303:DTG524322 EDC524303:EDC524322 EMY524303:EMY524322 EWU524303:EWU524322 FGQ524303:FGQ524322 FQM524303:FQM524322 GAI524303:GAI524322 GKE524303:GKE524322 GUA524303:GUA524322 HDW524303:HDW524322 HNS524303:HNS524322 HXO524303:HXO524322 IHK524303:IHK524322 IRG524303:IRG524322 JBC524303:JBC524322 JKY524303:JKY524322 JUU524303:JUU524322 KEQ524303:KEQ524322 KOM524303:KOM524322 KYI524303:KYI524322 LIE524303:LIE524322 LSA524303:LSA524322 MBW524303:MBW524322 MLS524303:MLS524322 MVO524303:MVO524322 NFK524303:NFK524322 I589843:I589862 FC589839:FC589858 OY589839:OY589858 YU589839:YU589858 AIQ589839:AIQ589858 ASM589839:ASM589858 BCI589839:BCI589858 BME589839:BME589858 BWA589839:BWA589858 CFW589839:CFW589858 CPS589839:CPS589858 CZO589839:CZO589858 DJK589839:DJK589858 DTG589839:DTG589858 EDC589839:EDC589858 EMY589839:EMY589858 EWU589839:EWU589858 FGQ589839:FGQ589858 FQM589839:FQM589858 GAI589839:GAI589858 GKE589839:GKE589858 GUA589839:GUA589858 HDW589839:HDW589858 HNS589839:HNS589858 HXO589839:HXO589858 IHK589839:IHK589858 IRG589839:IRG589858 JBC589839:JBC589858 JKY589839:JKY589858 JUU589839:JUU589858 KEQ589839:KEQ589858 KOM589839:KOM589858 KYI589839:KYI589858 LIE589839:LIE589858 LSA589839:LSA589858 MBW589839:MBW589858 MLS589839:MLS589858 MVO589839:MVO589858 NFK589839:NFK589858 I655379:I655398 FC655375:FC655394 OY655375:OY655394 YU655375:YU655394 AIQ655375:AIQ655394 ASM655375:ASM655394 BCI655375:BCI655394 BME655375:BME655394 BWA655375:BWA655394 CFW655375:CFW655394 CPS655375:CPS655394 CZO655375:CZO655394 DJK655375:DJK655394 DTG655375:DTG655394 EDC655375:EDC655394 EMY655375:EMY655394 EWU655375:EWU655394 FGQ655375:FGQ655394 FQM655375:FQM655394 GAI655375:GAI655394 GKE655375:GKE655394 GUA655375:GUA655394 HDW655375:HDW655394 HNS655375:HNS655394 HXO655375:HXO655394 IHK655375:IHK655394 IRG655375:IRG655394 JBC655375:JBC655394 JKY655375:JKY655394 JUU655375:JUU655394 KEQ655375:KEQ655394 KOM655375:KOM655394 KYI655375:KYI655394 LIE655375:LIE655394 LSA655375:LSA655394 MBW655375:MBW655394 MLS655375:MLS655394 MVO655375:MVO655394 NFK655375:NFK655394 I720915:I720934 FC720911:FC720930 OY720911:OY720930 YU720911:YU720930 AIQ720911:AIQ720930 ASM720911:ASM720930 BCI720911:BCI720930 BME720911:BME720930 BWA720911:BWA720930 CFW720911:CFW720930 CPS720911:CPS720930 CZO720911:CZO720930 DJK720911:DJK720930 DTG720911:DTG720930 EDC720911:EDC720930 EMY720911:EMY720930 EWU720911:EWU720930 FGQ720911:FGQ720930 FQM720911:FQM720930 GAI720911:GAI720930 GKE720911:GKE720930 GUA720911:GUA720930 HDW720911:HDW720930 HNS720911:HNS720930 HXO720911:HXO720930 IHK720911:IHK720930 IRG720911:IRG720930 JBC720911:JBC720930 JKY720911:JKY720930 JUU720911:JUU720930 KEQ720911:KEQ720930 KOM720911:KOM720930 KYI720911:KYI720930 LIE720911:LIE720930 LSA720911:LSA720930 MBW720911:MBW720930 MLS720911:MLS720930 MVO720911:MVO720930 NFK720911:NFK720930 I786451:I786470 FC786447:FC786466 OY786447:OY786466 YU786447:YU786466 AIQ786447:AIQ786466 ASM786447:ASM786466 BCI786447:BCI786466 BME786447:BME786466 BWA786447:BWA786466 CFW786447:CFW786466 CPS786447:CPS786466 CZO786447:CZO786466 DJK786447:DJK786466 DTG786447:DTG786466 EDC786447:EDC786466 EMY786447:EMY786466 EWU786447:EWU786466 FGQ786447:FGQ786466 FQM786447:FQM786466 GAI786447:GAI786466 GKE786447:GKE786466 GUA786447:GUA786466 HDW786447:HDW786466 HNS786447:HNS786466 HXO786447:HXO786466 IHK786447:IHK786466 IRG786447:IRG786466 JBC786447:JBC786466 JKY786447:JKY786466 JUU786447:JUU786466 KEQ786447:KEQ786466 KOM786447:KOM786466 KYI786447:KYI786466 LIE786447:LIE786466 LSA786447:LSA786466 MBW786447:MBW786466 MLS786447:MLS786466 MVO786447:MVO786466 NFK786447:NFK786466 I851987:I852006 FC851983:FC852002 OY851983:OY852002 YU851983:YU852002 AIQ851983:AIQ852002 ASM851983:ASM852002 BCI851983:BCI852002 BME851983:BME852002 BWA851983:BWA852002 CFW851983:CFW852002 CPS851983:CPS852002 CZO851983:CZO852002 DJK851983:DJK852002 DTG851983:DTG852002 EDC851983:EDC852002 EMY851983:EMY852002 EWU851983:EWU852002 FGQ851983:FGQ852002 FQM851983:FQM852002 GAI851983:GAI852002 GKE851983:GKE852002 GUA851983:GUA852002 HDW851983:HDW852002 HNS851983:HNS852002 HXO851983:HXO852002 IHK851983:IHK852002 IRG851983:IRG852002 JBC851983:JBC852002 JKY851983:JKY852002 JUU851983:JUU852002 KEQ851983:KEQ852002 KOM851983:KOM852002 KYI851983:KYI852002 LIE851983:LIE852002 LSA851983:LSA852002 MBW851983:MBW852002 MLS851983:MLS852002 MVO851983:MVO852002 NFK851983:NFK852002 I917523:I917542 FC917519:FC917538 OY917519:OY917538 YU917519:YU917538 AIQ917519:AIQ917538 ASM917519:ASM917538 BCI917519:BCI917538 BME917519:BME917538 BWA917519:BWA917538 CFW917519:CFW917538 CPS917519:CPS917538 CZO917519:CZO917538 DJK917519:DJK917538 DTG917519:DTG917538 EDC917519:EDC917538 EMY917519:EMY917538 EWU917519:EWU917538 FGQ917519:FGQ917538 FQM917519:FQM917538 GAI917519:GAI917538 GKE917519:GKE917538 GUA917519:GUA917538 HDW917519:HDW917538 HNS917519:HNS917538 HXO917519:HXO917538 IHK917519:IHK917538 IRG917519:IRG917538 JBC917519:JBC917538 JKY917519:JKY917538 JUU917519:JUU917538 KEQ917519:KEQ917538 KOM917519:KOM917538 KYI917519:KYI917538 LIE917519:LIE917538 LSA917519:LSA917538 MBW917519:MBW917538 MLS917519:MLS917538 MVO917519:MVO917538 NFK917519:NFK917538 I983059:I983078 FC983055:FC983074 OY983055:OY983074 YU983055:YU983074 AIQ983055:AIQ983074 ASM983055:ASM983074 BCI983055:BCI983074 BME983055:BME983074 BWA983055:BWA983074 CFW983055:CFW983074 CPS983055:CPS983074 CZO983055:CZO983074 DJK983055:DJK983074 DTG983055:DTG983074 EDC983055:EDC983074 EMY983055:EMY983074 EWU983055:EWU983074 FGQ983055:FGQ983074 FQM983055:FQM983074 GAI983055:GAI983074 GKE983055:GKE983074 GUA983055:GUA983074 HDW983055:HDW983074 HNS983055:HNS983074 HXO983055:HXO983074 IHK983055:IHK983074 IRG983055:IRG983074 JBC983055:JBC983074 JKY983055:JKY983074 JUU983055:JUU983074 KEQ983055:KEQ983074 KOM983055:KOM983074 KYI983055:KYI983074 LIE983055:LIE983074 LSA983055:LSA983074 MBW983055:MBW983074 MLS983055:MLS983074 MVO983055:MVO983074 NFK983055:NFK983074 I29:I43 I11:I25 I75:I84 I62:I71">
      <formula1>101</formula1>
      <formula2>1231</formula2>
    </dataValidation>
    <dataValidation type="whole" imeMode="halfAlpha" allowBlank="1" showInputMessage="1" showErrorMessage="1" sqref="FB10:FB29 OX10:OX29 YT10:YT29 AIP10:AIP29 ASL10:ASL29 BCH10:BCH29 BMD10:BMD29 BVZ10:BVZ29 CFV10:CFV29 CPR10:CPR29 CZN10:CZN29 DJJ10:DJJ29 DTF10:DTF29 EDB10:EDB29 EMX10:EMX29 EWT10:EWT29 FGP10:FGP29 FQL10:FQL29 GAH10:GAH29 GKD10:GKD29 GTZ10:GTZ29 HDV10:HDV29 HNR10:HNR29 HXN10:HXN29 IHJ10:IHJ29 IRF10:IRF29 JBB10:JBB29 JKX10:JKX29 JUT10:JUT29 KEP10:KEP29 KOL10:KOL29 KYH10:KYH29 LID10:LID29 LRZ10:LRZ29 MBV10:MBV29 MLR10:MLR29 MVN10:MVN29 NFJ10:NFJ29 H65555:H65574 FB65551:FB65570 OX65551:OX65570 YT65551:YT65570 AIP65551:AIP65570 ASL65551:ASL65570 BCH65551:BCH65570 BMD65551:BMD65570 BVZ65551:BVZ65570 CFV65551:CFV65570 CPR65551:CPR65570 CZN65551:CZN65570 DJJ65551:DJJ65570 DTF65551:DTF65570 EDB65551:EDB65570 EMX65551:EMX65570 EWT65551:EWT65570 FGP65551:FGP65570 FQL65551:FQL65570 GAH65551:GAH65570 GKD65551:GKD65570 GTZ65551:GTZ65570 HDV65551:HDV65570 HNR65551:HNR65570 HXN65551:HXN65570 IHJ65551:IHJ65570 IRF65551:IRF65570 JBB65551:JBB65570 JKX65551:JKX65570 JUT65551:JUT65570 KEP65551:KEP65570 KOL65551:KOL65570 KYH65551:KYH65570 LID65551:LID65570 LRZ65551:LRZ65570 MBV65551:MBV65570 MLR65551:MLR65570 MVN65551:MVN65570 NFJ65551:NFJ65570 H131091:H131110 FB131087:FB131106 OX131087:OX131106 YT131087:YT131106 AIP131087:AIP131106 ASL131087:ASL131106 BCH131087:BCH131106 BMD131087:BMD131106 BVZ131087:BVZ131106 CFV131087:CFV131106 CPR131087:CPR131106 CZN131087:CZN131106 DJJ131087:DJJ131106 DTF131087:DTF131106 EDB131087:EDB131106 EMX131087:EMX131106 EWT131087:EWT131106 FGP131087:FGP131106 FQL131087:FQL131106 GAH131087:GAH131106 GKD131087:GKD131106 GTZ131087:GTZ131106 HDV131087:HDV131106 HNR131087:HNR131106 HXN131087:HXN131106 IHJ131087:IHJ131106 IRF131087:IRF131106 JBB131087:JBB131106 JKX131087:JKX131106 JUT131087:JUT131106 KEP131087:KEP131106 KOL131087:KOL131106 KYH131087:KYH131106 LID131087:LID131106 LRZ131087:LRZ131106 MBV131087:MBV131106 MLR131087:MLR131106 MVN131087:MVN131106 NFJ131087:NFJ131106 H196627:H196646 FB196623:FB196642 OX196623:OX196642 YT196623:YT196642 AIP196623:AIP196642 ASL196623:ASL196642 BCH196623:BCH196642 BMD196623:BMD196642 BVZ196623:BVZ196642 CFV196623:CFV196642 CPR196623:CPR196642 CZN196623:CZN196642 DJJ196623:DJJ196642 DTF196623:DTF196642 EDB196623:EDB196642 EMX196623:EMX196642 EWT196623:EWT196642 FGP196623:FGP196642 FQL196623:FQL196642 GAH196623:GAH196642 GKD196623:GKD196642 GTZ196623:GTZ196642 HDV196623:HDV196642 HNR196623:HNR196642 HXN196623:HXN196642 IHJ196623:IHJ196642 IRF196623:IRF196642 JBB196623:JBB196642 JKX196623:JKX196642 JUT196623:JUT196642 KEP196623:KEP196642 KOL196623:KOL196642 KYH196623:KYH196642 LID196623:LID196642 LRZ196623:LRZ196642 MBV196623:MBV196642 MLR196623:MLR196642 MVN196623:MVN196642 NFJ196623:NFJ196642 H262163:H262182 FB262159:FB262178 OX262159:OX262178 YT262159:YT262178 AIP262159:AIP262178 ASL262159:ASL262178 BCH262159:BCH262178 BMD262159:BMD262178 BVZ262159:BVZ262178 CFV262159:CFV262178 CPR262159:CPR262178 CZN262159:CZN262178 DJJ262159:DJJ262178 DTF262159:DTF262178 EDB262159:EDB262178 EMX262159:EMX262178 EWT262159:EWT262178 FGP262159:FGP262178 FQL262159:FQL262178 GAH262159:GAH262178 GKD262159:GKD262178 GTZ262159:GTZ262178 HDV262159:HDV262178 HNR262159:HNR262178 HXN262159:HXN262178 IHJ262159:IHJ262178 IRF262159:IRF262178 JBB262159:JBB262178 JKX262159:JKX262178 JUT262159:JUT262178 KEP262159:KEP262178 KOL262159:KOL262178 KYH262159:KYH262178 LID262159:LID262178 LRZ262159:LRZ262178 MBV262159:MBV262178 MLR262159:MLR262178 MVN262159:MVN262178 NFJ262159:NFJ262178 H327699:H327718 FB327695:FB327714 OX327695:OX327714 YT327695:YT327714 AIP327695:AIP327714 ASL327695:ASL327714 BCH327695:BCH327714 BMD327695:BMD327714 BVZ327695:BVZ327714 CFV327695:CFV327714 CPR327695:CPR327714 CZN327695:CZN327714 DJJ327695:DJJ327714 DTF327695:DTF327714 EDB327695:EDB327714 EMX327695:EMX327714 EWT327695:EWT327714 FGP327695:FGP327714 FQL327695:FQL327714 GAH327695:GAH327714 GKD327695:GKD327714 GTZ327695:GTZ327714 HDV327695:HDV327714 HNR327695:HNR327714 HXN327695:HXN327714 IHJ327695:IHJ327714 IRF327695:IRF327714 JBB327695:JBB327714 JKX327695:JKX327714 JUT327695:JUT327714 KEP327695:KEP327714 KOL327695:KOL327714 KYH327695:KYH327714 LID327695:LID327714 LRZ327695:LRZ327714 MBV327695:MBV327714 MLR327695:MLR327714 MVN327695:MVN327714 NFJ327695:NFJ327714 H393235:H393254 FB393231:FB393250 OX393231:OX393250 YT393231:YT393250 AIP393231:AIP393250 ASL393231:ASL393250 BCH393231:BCH393250 BMD393231:BMD393250 BVZ393231:BVZ393250 CFV393231:CFV393250 CPR393231:CPR393250 CZN393231:CZN393250 DJJ393231:DJJ393250 DTF393231:DTF393250 EDB393231:EDB393250 EMX393231:EMX393250 EWT393231:EWT393250 FGP393231:FGP393250 FQL393231:FQL393250 GAH393231:GAH393250 GKD393231:GKD393250 GTZ393231:GTZ393250 HDV393231:HDV393250 HNR393231:HNR393250 HXN393231:HXN393250 IHJ393231:IHJ393250 IRF393231:IRF393250 JBB393231:JBB393250 JKX393231:JKX393250 JUT393231:JUT393250 KEP393231:KEP393250 KOL393231:KOL393250 KYH393231:KYH393250 LID393231:LID393250 LRZ393231:LRZ393250 MBV393231:MBV393250 MLR393231:MLR393250 MVN393231:MVN393250 NFJ393231:NFJ393250 H458771:H458790 FB458767:FB458786 OX458767:OX458786 YT458767:YT458786 AIP458767:AIP458786 ASL458767:ASL458786 BCH458767:BCH458786 BMD458767:BMD458786 BVZ458767:BVZ458786 CFV458767:CFV458786 CPR458767:CPR458786 CZN458767:CZN458786 DJJ458767:DJJ458786 DTF458767:DTF458786 EDB458767:EDB458786 EMX458767:EMX458786 EWT458767:EWT458786 FGP458767:FGP458786 FQL458767:FQL458786 GAH458767:GAH458786 GKD458767:GKD458786 GTZ458767:GTZ458786 HDV458767:HDV458786 HNR458767:HNR458786 HXN458767:HXN458786 IHJ458767:IHJ458786 IRF458767:IRF458786 JBB458767:JBB458786 JKX458767:JKX458786 JUT458767:JUT458786 KEP458767:KEP458786 KOL458767:KOL458786 KYH458767:KYH458786 LID458767:LID458786 LRZ458767:LRZ458786 MBV458767:MBV458786 MLR458767:MLR458786 MVN458767:MVN458786 NFJ458767:NFJ458786 H524307:H524326 FB524303:FB524322 OX524303:OX524322 YT524303:YT524322 AIP524303:AIP524322 ASL524303:ASL524322 BCH524303:BCH524322 BMD524303:BMD524322 BVZ524303:BVZ524322 CFV524303:CFV524322 CPR524303:CPR524322 CZN524303:CZN524322 DJJ524303:DJJ524322 DTF524303:DTF524322 EDB524303:EDB524322 EMX524303:EMX524322 EWT524303:EWT524322 FGP524303:FGP524322 FQL524303:FQL524322 GAH524303:GAH524322 GKD524303:GKD524322 GTZ524303:GTZ524322 HDV524303:HDV524322 HNR524303:HNR524322 HXN524303:HXN524322 IHJ524303:IHJ524322 IRF524303:IRF524322 JBB524303:JBB524322 JKX524303:JKX524322 JUT524303:JUT524322 KEP524303:KEP524322 KOL524303:KOL524322 KYH524303:KYH524322 LID524303:LID524322 LRZ524303:LRZ524322 MBV524303:MBV524322 MLR524303:MLR524322 MVN524303:MVN524322 NFJ524303:NFJ524322 H589843:H589862 FB589839:FB589858 OX589839:OX589858 YT589839:YT589858 AIP589839:AIP589858 ASL589839:ASL589858 BCH589839:BCH589858 BMD589839:BMD589858 BVZ589839:BVZ589858 CFV589839:CFV589858 CPR589839:CPR589858 CZN589839:CZN589858 DJJ589839:DJJ589858 DTF589839:DTF589858 EDB589839:EDB589858 EMX589839:EMX589858 EWT589839:EWT589858 FGP589839:FGP589858 FQL589839:FQL589858 GAH589839:GAH589858 GKD589839:GKD589858 GTZ589839:GTZ589858 HDV589839:HDV589858 HNR589839:HNR589858 HXN589839:HXN589858 IHJ589839:IHJ589858 IRF589839:IRF589858 JBB589839:JBB589858 JKX589839:JKX589858 JUT589839:JUT589858 KEP589839:KEP589858 KOL589839:KOL589858 KYH589839:KYH589858 LID589839:LID589858 LRZ589839:LRZ589858 MBV589839:MBV589858 MLR589839:MLR589858 MVN589839:MVN589858 NFJ589839:NFJ589858 H655379:H655398 FB655375:FB655394 OX655375:OX655394 YT655375:YT655394 AIP655375:AIP655394 ASL655375:ASL655394 BCH655375:BCH655394 BMD655375:BMD655394 BVZ655375:BVZ655394 CFV655375:CFV655394 CPR655375:CPR655394 CZN655375:CZN655394 DJJ655375:DJJ655394 DTF655375:DTF655394 EDB655375:EDB655394 EMX655375:EMX655394 EWT655375:EWT655394 FGP655375:FGP655394 FQL655375:FQL655394 GAH655375:GAH655394 GKD655375:GKD655394 GTZ655375:GTZ655394 HDV655375:HDV655394 HNR655375:HNR655394 HXN655375:HXN655394 IHJ655375:IHJ655394 IRF655375:IRF655394 JBB655375:JBB655394 JKX655375:JKX655394 JUT655375:JUT655394 KEP655375:KEP655394 KOL655375:KOL655394 KYH655375:KYH655394 LID655375:LID655394 LRZ655375:LRZ655394 MBV655375:MBV655394 MLR655375:MLR655394 MVN655375:MVN655394 NFJ655375:NFJ655394 H720915:H720934 FB720911:FB720930 OX720911:OX720930 YT720911:YT720930 AIP720911:AIP720930 ASL720911:ASL720930 BCH720911:BCH720930 BMD720911:BMD720930 BVZ720911:BVZ720930 CFV720911:CFV720930 CPR720911:CPR720930 CZN720911:CZN720930 DJJ720911:DJJ720930 DTF720911:DTF720930 EDB720911:EDB720930 EMX720911:EMX720930 EWT720911:EWT720930 FGP720911:FGP720930 FQL720911:FQL720930 GAH720911:GAH720930 GKD720911:GKD720930 GTZ720911:GTZ720930 HDV720911:HDV720930 HNR720911:HNR720930 HXN720911:HXN720930 IHJ720911:IHJ720930 IRF720911:IRF720930 JBB720911:JBB720930 JKX720911:JKX720930 JUT720911:JUT720930 KEP720911:KEP720930 KOL720911:KOL720930 KYH720911:KYH720930 LID720911:LID720930 LRZ720911:LRZ720930 MBV720911:MBV720930 MLR720911:MLR720930 MVN720911:MVN720930 NFJ720911:NFJ720930 H786451:H786470 FB786447:FB786466 OX786447:OX786466 YT786447:YT786466 AIP786447:AIP786466 ASL786447:ASL786466 BCH786447:BCH786466 BMD786447:BMD786466 BVZ786447:BVZ786466 CFV786447:CFV786466 CPR786447:CPR786466 CZN786447:CZN786466 DJJ786447:DJJ786466 DTF786447:DTF786466 EDB786447:EDB786466 EMX786447:EMX786466 EWT786447:EWT786466 FGP786447:FGP786466 FQL786447:FQL786466 GAH786447:GAH786466 GKD786447:GKD786466 GTZ786447:GTZ786466 HDV786447:HDV786466 HNR786447:HNR786466 HXN786447:HXN786466 IHJ786447:IHJ786466 IRF786447:IRF786466 JBB786447:JBB786466 JKX786447:JKX786466 JUT786447:JUT786466 KEP786447:KEP786466 KOL786447:KOL786466 KYH786447:KYH786466 LID786447:LID786466 LRZ786447:LRZ786466 MBV786447:MBV786466 MLR786447:MLR786466 MVN786447:MVN786466 NFJ786447:NFJ786466 H851987:H852006 FB851983:FB852002 OX851983:OX852002 YT851983:YT852002 AIP851983:AIP852002 ASL851983:ASL852002 BCH851983:BCH852002 BMD851983:BMD852002 BVZ851983:BVZ852002 CFV851983:CFV852002 CPR851983:CPR852002 CZN851983:CZN852002 DJJ851983:DJJ852002 DTF851983:DTF852002 EDB851983:EDB852002 EMX851983:EMX852002 EWT851983:EWT852002 FGP851983:FGP852002 FQL851983:FQL852002 GAH851983:GAH852002 GKD851983:GKD852002 GTZ851983:GTZ852002 HDV851983:HDV852002 HNR851983:HNR852002 HXN851983:HXN852002 IHJ851983:IHJ852002 IRF851983:IRF852002 JBB851983:JBB852002 JKX851983:JKX852002 JUT851983:JUT852002 KEP851983:KEP852002 KOL851983:KOL852002 KYH851983:KYH852002 LID851983:LID852002 LRZ851983:LRZ852002 MBV851983:MBV852002 MLR851983:MLR852002 MVN851983:MVN852002 NFJ851983:NFJ852002 H917523:H917542 FB917519:FB917538 OX917519:OX917538 YT917519:YT917538 AIP917519:AIP917538 ASL917519:ASL917538 BCH917519:BCH917538 BMD917519:BMD917538 BVZ917519:BVZ917538 CFV917519:CFV917538 CPR917519:CPR917538 CZN917519:CZN917538 DJJ917519:DJJ917538 DTF917519:DTF917538 EDB917519:EDB917538 EMX917519:EMX917538 EWT917519:EWT917538 FGP917519:FGP917538 FQL917519:FQL917538 GAH917519:GAH917538 GKD917519:GKD917538 GTZ917519:GTZ917538 HDV917519:HDV917538 HNR917519:HNR917538 HXN917519:HXN917538 IHJ917519:IHJ917538 IRF917519:IRF917538 JBB917519:JBB917538 JKX917519:JKX917538 JUT917519:JUT917538 KEP917519:KEP917538 KOL917519:KOL917538 KYH917519:KYH917538 LID917519:LID917538 LRZ917519:LRZ917538 MBV917519:MBV917538 MLR917519:MLR917538 MVN917519:MVN917538 NFJ917519:NFJ917538 H983059:H983078 FB983055:FB983074 OX983055:OX983074 YT983055:YT983074 AIP983055:AIP983074 ASL983055:ASL983074 BCH983055:BCH983074 BMD983055:BMD983074 BVZ983055:BVZ983074 CFV983055:CFV983074 CPR983055:CPR983074 CZN983055:CZN983074 DJJ983055:DJJ983074 DTF983055:DTF983074 EDB983055:EDB983074 EMX983055:EMX983074 EWT983055:EWT983074 FGP983055:FGP983074 FQL983055:FQL983074 GAH983055:GAH983074 GKD983055:GKD983074 GTZ983055:GTZ983074 HDV983055:HDV983074 HNR983055:HNR983074 HXN983055:HXN983074 IHJ983055:IHJ983074 IRF983055:IRF983074 JBB983055:JBB983074 JKX983055:JKX983074 JUT983055:JUT983074 KEP983055:KEP983074 KOL983055:KOL983074 KYH983055:KYH983074 LID983055:LID983074 LRZ983055:LRZ983074 MBV983055:MBV983074 MLR983055:MLR983074 MVN983055:MVN983074 NFJ983055:NFJ983074 H29:H43 H11:H25 H75:H84 H62:H71">
      <formula1>1900</formula1>
      <formula2>2100</formula2>
    </dataValidation>
    <dataValidation imeMode="halfKatakana" allowBlank="1" showInputMessage="1" showErrorMessage="1" sqref="E29:F43 EV6 OR6 YN6 AIJ6 ASF6 BCB6 BLX6 BVT6 CFP6 CPL6 CZH6 DJD6 DSZ6 ECV6 EMR6 EWN6 FGJ6 FQF6 GAB6 GJX6 GTT6 HDP6 HNL6 HXH6 IHD6 IQZ6 JAV6 JKR6 JUN6 KEJ6 KOF6 KYB6 LHX6 LRT6 MBP6 MLL6 MVH6 NFD6 E65550:F65550 EV65546 OR65546 YN65546 AIJ65546 ASF65546 BCB65546 BLX65546 BVT65546 CFP65546 CPL65546 CZH65546 DJD65546 DSZ65546 ECV65546 EMR65546 EWN65546 FGJ65546 FQF65546 GAB65546 GJX65546 GTT65546 HDP65546 HNL65546 HXH65546 IHD65546 IQZ65546 JAV65546 JKR65546 JUN65546 KEJ65546 KOF65546 KYB65546 LHX65546 LRT65546 MBP65546 MLL65546 MVH65546 NFD65546 E131086:F131086 EV131082 OR131082 YN131082 AIJ131082 ASF131082 BCB131082 BLX131082 BVT131082 CFP131082 CPL131082 CZH131082 DJD131082 DSZ131082 ECV131082 EMR131082 EWN131082 FGJ131082 FQF131082 GAB131082 GJX131082 GTT131082 HDP131082 HNL131082 HXH131082 IHD131082 IQZ131082 JAV131082 JKR131082 JUN131082 KEJ131082 KOF131082 KYB131082 LHX131082 LRT131082 MBP131082 MLL131082 MVH131082 NFD131082 E196622:F196622 EV196618 OR196618 YN196618 AIJ196618 ASF196618 BCB196618 BLX196618 BVT196618 CFP196618 CPL196618 CZH196618 DJD196618 DSZ196618 ECV196618 EMR196618 EWN196618 FGJ196618 FQF196618 GAB196618 GJX196618 GTT196618 HDP196618 HNL196618 HXH196618 IHD196618 IQZ196618 JAV196618 JKR196618 JUN196618 KEJ196618 KOF196618 KYB196618 LHX196618 LRT196618 MBP196618 MLL196618 MVH196618 NFD196618 E262158:F262158 EV262154 OR262154 YN262154 AIJ262154 ASF262154 BCB262154 BLX262154 BVT262154 CFP262154 CPL262154 CZH262154 DJD262154 DSZ262154 ECV262154 EMR262154 EWN262154 FGJ262154 FQF262154 GAB262154 GJX262154 GTT262154 HDP262154 HNL262154 HXH262154 IHD262154 IQZ262154 JAV262154 JKR262154 JUN262154 KEJ262154 KOF262154 KYB262154 LHX262154 LRT262154 MBP262154 MLL262154 MVH262154 NFD262154 E327694:F327694 EV327690 OR327690 YN327690 AIJ327690 ASF327690 BCB327690 BLX327690 BVT327690 CFP327690 CPL327690 CZH327690 DJD327690 DSZ327690 ECV327690 EMR327690 EWN327690 FGJ327690 FQF327690 GAB327690 GJX327690 GTT327690 HDP327690 HNL327690 HXH327690 IHD327690 IQZ327690 JAV327690 JKR327690 JUN327690 KEJ327690 KOF327690 KYB327690 LHX327690 LRT327690 MBP327690 MLL327690 MVH327690 NFD327690 E393230:F393230 EV393226 OR393226 YN393226 AIJ393226 ASF393226 BCB393226 BLX393226 BVT393226 CFP393226 CPL393226 CZH393226 DJD393226 DSZ393226 ECV393226 EMR393226 EWN393226 FGJ393226 FQF393226 GAB393226 GJX393226 GTT393226 HDP393226 HNL393226 HXH393226 IHD393226 IQZ393226 JAV393226 JKR393226 JUN393226 KEJ393226 KOF393226 KYB393226 LHX393226 LRT393226 MBP393226 MLL393226 MVH393226 NFD393226 E458766:F458766 EV458762 OR458762 YN458762 AIJ458762 ASF458762 BCB458762 BLX458762 BVT458762 CFP458762 CPL458762 CZH458762 DJD458762 DSZ458762 ECV458762 EMR458762 EWN458762 FGJ458762 FQF458762 GAB458762 GJX458762 GTT458762 HDP458762 HNL458762 HXH458762 IHD458762 IQZ458762 JAV458762 JKR458762 JUN458762 KEJ458762 KOF458762 KYB458762 LHX458762 LRT458762 MBP458762 MLL458762 MVH458762 NFD458762 E524302:F524302 EV524298 OR524298 YN524298 AIJ524298 ASF524298 BCB524298 BLX524298 BVT524298 CFP524298 CPL524298 CZH524298 DJD524298 DSZ524298 ECV524298 EMR524298 EWN524298 FGJ524298 FQF524298 GAB524298 GJX524298 GTT524298 HDP524298 HNL524298 HXH524298 IHD524298 IQZ524298 JAV524298 JKR524298 JUN524298 KEJ524298 KOF524298 KYB524298 LHX524298 LRT524298 MBP524298 MLL524298 MVH524298 NFD524298 E589838:F589838 EV589834 OR589834 YN589834 AIJ589834 ASF589834 BCB589834 BLX589834 BVT589834 CFP589834 CPL589834 CZH589834 DJD589834 DSZ589834 ECV589834 EMR589834 EWN589834 FGJ589834 FQF589834 GAB589834 GJX589834 GTT589834 HDP589834 HNL589834 HXH589834 IHD589834 IQZ589834 JAV589834 JKR589834 JUN589834 KEJ589834 KOF589834 KYB589834 LHX589834 LRT589834 MBP589834 MLL589834 MVH589834 NFD589834 E655374:F655374 EV655370 OR655370 YN655370 AIJ655370 ASF655370 BCB655370 BLX655370 BVT655370 CFP655370 CPL655370 CZH655370 DJD655370 DSZ655370 ECV655370 EMR655370 EWN655370 FGJ655370 FQF655370 GAB655370 GJX655370 GTT655370 HDP655370 HNL655370 HXH655370 IHD655370 IQZ655370 JAV655370 JKR655370 JUN655370 KEJ655370 KOF655370 KYB655370 LHX655370 LRT655370 MBP655370 MLL655370 MVH655370 NFD655370 E720910:F720910 EV720906 OR720906 YN720906 AIJ720906 ASF720906 BCB720906 BLX720906 BVT720906 CFP720906 CPL720906 CZH720906 DJD720906 DSZ720906 ECV720906 EMR720906 EWN720906 FGJ720906 FQF720906 GAB720906 GJX720906 GTT720906 HDP720906 HNL720906 HXH720906 IHD720906 IQZ720906 JAV720906 JKR720906 JUN720906 KEJ720906 KOF720906 KYB720906 LHX720906 LRT720906 MBP720906 MLL720906 MVH720906 NFD720906 E786446:F786446 EV786442 OR786442 YN786442 AIJ786442 ASF786442 BCB786442 BLX786442 BVT786442 CFP786442 CPL786442 CZH786442 DJD786442 DSZ786442 ECV786442 EMR786442 EWN786442 FGJ786442 FQF786442 GAB786442 GJX786442 GTT786442 HDP786442 HNL786442 HXH786442 IHD786442 IQZ786442 JAV786442 JKR786442 JUN786442 KEJ786442 KOF786442 KYB786442 LHX786442 LRT786442 MBP786442 MLL786442 MVH786442 NFD786442 E851982:F851982 EV851978 OR851978 YN851978 AIJ851978 ASF851978 BCB851978 BLX851978 BVT851978 CFP851978 CPL851978 CZH851978 DJD851978 DSZ851978 ECV851978 EMR851978 EWN851978 FGJ851978 FQF851978 GAB851978 GJX851978 GTT851978 HDP851978 HNL851978 HXH851978 IHD851978 IQZ851978 JAV851978 JKR851978 JUN851978 KEJ851978 KOF851978 KYB851978 LHX851978 LRT851978 MBP851978 MLL851978 MVH851978 NFD851978 E917518:F917518 EV917514 OR917514 YN917514 AIJ917514 ASF917514 BCB917514 BLX917514 BVT917514 CFP917514 CPL917514 CZH917514 DJD917514 DSZ917514 ECV917514 EMR917514 EWN917514 FGJ917514 FQF917514 GAB917514 GJX917514 GTT917514 HDP917514 HNL917514 HXH917514 IHD917514 IQZ917514 JAV917514 JKR917514 JUN917514 KEJ917514 KOF917514 KYB917514 LHX917514 LRT917514 MBP917514 MLL917514 MVH917514 NFD917514 E983054:F983054 EV983050 OR983050 YN983050 AIJ983050 ASF983050 BCB983050 BLX983050 BVT983050 CFP983050 CPL983050 CZH983050 DJD983050 DSZ983050 ECV983050 EMR983050 EWN983050 FGJ983050 FQF983050 GAB983050 GJX983050 GTT983050 HDP983050 HNL983050 HXH983050 IHD983050 IQZ983050 JAV983050 JKR983050 JUN983050 KEJ983050 KOF983050 KYB983050 LHX983050 LRT983050 MBP983050 MLL983050 MVH983050 NFD983050 EV10:EX29 OR10:OT29 YN10:YP29 AIJ10:AIL29 ASF10:ASH29 BCB10:BCD29 BLX10:BLZ29 BVT10:BVV29 CFP10:CFR29 CPL10:CPN29 CZH10:CZJ29 DJD10:DJF29 DSZ10:DTB29 ECV10:ECX29 EMR10:EMT29 EWN10:EWP29 FGJ10:FGL29 FQF10:FQH29 GAB10:GAD29 GJX10:GJZ29 GTT10:GTV29 HDP10:HDR29 HNL10:HNN29 HXH10:HXJ29 IHD10:IHF29 IQZ10:IRB29 JAV10:JAX29 JKR10:JKT29 JUN10:JUP29 KEJ10:KEL29 KOF10:KOH29 KYB10:KYD29 LHX10:LHZ29 LRT10:LRV29 MBP10:MBR29 MLL10:MLN29 MVH10:MVJ29 NFD10:NFF29 E65555:F65574 EV65551:EX65570 OR65551:OT65570 YN65551:YP65570 AIJ65551:AIL65570 ASF65551:ASH65570 BCB65551:BCD65570 BLX65551:BLZ65570 BVT65551:BVV65570 CFP65551:CFR65570 CPL65551:CPN65570 CZH65551:CZJ65570 DJD65551:DJF65570 DSZ65551:DTB65570 ECV65551:ECX65570 EMR65551:EMT65570 EWN65551:EWP65570 FGJ65551:FGL65570 FQF65551:FQH65570 GAB65551:GAD65570 GJX65551:GJZ65570 GTT65551:GTV65570 HDP65551:HDR65570 HNL65551:HNN65570 HXH65551:HXJ65570 IHD65551:IHF65570 IQZ65551:IRB65570 JAV65551:JAX65570 JKR65551:JKT65570 JUN65551:JUP65570 KEJ65551:KEL65570 KOF65551:KOH65570 KYB65551:KYD65570 LHX65551:LHZ65570 LRT65551:LRV65570 MBP65551:MBR65570 MLL65551:MLN65570 MVH65551:MVJ65570 NFD65551:NFF65570 E131091:F131110 EV131087:EX131106 OR131087:OT131106 YN131087:YP131106 AIJ131087:AIL131106 ASF131087:ASH131106 BCB131087:BCD131106 BLX131087:BLZ131106 BVT131087:BVV131106 CFP131087:CFR131106 CPL131087:CPN131106 CZH131087:CZJ131106 DJD131087:DJF131106 DSZ131087:DTB131106 ECV131087:ECX131106 EMR131087:EMT131106 EWN131087:EWP131106 FGJ131087:FGL131106 FQF131087:FQH131106 GAB131087:GAD131106 GJX131087:GJZ131106 GTT131087:GTV131106 HDP131087:HDR131106 HNL131087:HNN131106 HXH131087:HXJ131106 IHD131087:IHF131106 IQZ131087:IRB131106 JAV131087:JAX131106 JKR131087:JKT131106 JUN131087:JUP131106 KEJ131087:KEL131106 KOF131087:KOH131106 KYB131087:KYD131106 LHX131087:LHZ131106 LRT131087:LRV131106 MBP131087:MBR131106 MLL131087:MLN131106 MVH131087:MVJ131106 NFD131087:NFF131106 E196627:F196646 EV196623:EX196642 OR196623:OT196642 YN196623:YP196642 AIJ196623:AIL196642 ASF196623:ASH196642 BCB196623:BCD196642 BLX196623:BLZ196642 BVT196623:BVV196642 CFP196623:CFR196642 CPL196623:CPN196642 CZH196623:CZJ196642 DJD196623:DJF196642 DSZ196623:DTB196642 ECV196623:ECX196642 EMR196623:EMT196642 EWN196623:EWP196642 FGJ196623:FGL196642 FQF196623:FQH196642 GAB196623:GAD196642 GJX196623:GJZ196642 GTT196623:GTV196642 HDP196623:HDR196642 HNL196623:HNN196642 HXH196623:HXJ196642 IHD196623:IHF196642 IQZ196623:IRB196642 JAV196623:JAX196642 JKR196623:JKT196642 JUN196623:JUP196642 KEJ196623:KEL196642 KOF196623:KOH196642 KYB196623:KYD196642 LHX196623:LHZ196642 LRT196623:LRV196642 MBP196623:MBR196642 MLL196623:MLN196642 MVH196623:MVJ196642 NFD196623:NFF196642 E262163:F262182 EV262159:EX262178 OR262159:OT262178 YN262159:YP262178 AIJ262159:AIL262178 ASF262159:ASH262178 BCB262159:BCD262178 BLX262159:BLZ262178 BVT262159:BVV262178 CFP262159:CFR262178 CPL262159:CPN262178 CZH262159:CZJ262178 DJD262159:DJF262178 DSZ262159:DTB262178 ECV262159:ECX262178 EMR262159:EMT262178 EWN262159:EWP262178 FGJ262159:FGL262178 FQF262159:FQH262178 GAB262159:GAD262178 GJX262159:GJZ262178 GTT262159:GTV262178 HDP262159:HDR262178 HNL262159:HNN262178 HXH262159:HXJ262178 IHD262159:IHF262178 IQZ262159:IRB262178 JAV262159:JAX262178 JKR262159:JKT262178 JUN262159:JUP262178 KEJ262159:KEL262178 KOF262159:KOH262178 KYB262159:KYD262178 LHX262159:LHZ262178 LRT262159:LRV262178 MBP262159:MBR262178 MLL262159:MLN262178 MVH262159:MVJ262178 NFD262159:NFF262178 E327699:F327718 EV327695:EX327714 OR327695:OT327714 YN327695:YP327714 AIJ327695:AIL327714 ASF327695:ASH327714 BCB327695:BCD327714 BLX327695:BLZ327714 BVT327695:BVV327714 CFP327695:CFR327714 CPL327695:CPN327714 CZH327695:CZJ327714 DJD327695:DJF327714 DSZ327695:DTB327714 ECV327695:ECX327714 EMR327695:EMT327714 EWN327695:EWP327714 FGJ327695:FGL327714 FQF327695:FQH327714 GAB327695:GAD327714 GJX327695:GJZ327714 GTT327695:GTV327714 HDP327695:HDR327714 HNL327695:HNN327714 HXH327695:HXJ327714 IHD327695:IHF327714 IQZ327695:IRB327714 JAV327695:JAX327714 JKR327695:JKT327714 JUN327695:JUP327714 KEJ327695:KEL327714 KOF327695:KOH327714 KYB327695:KYD327714 LHX327695:LHZ327714 LRT327695:LRV327714 MBP327695:MBR327714 MLL327695:MLN327714 MVH327695:MVJ327714 NFD327695:NFF327714 E393235:F393254 EV393231:EX393250 OR393231:OT393250 YN393231:YP393250 AIJ393231:AIL393250 ASF393231:ASH393250 BCB393231:BCD393250 BLX393231:BLZ393250 BVT393231:BVV393250 CFP393231:CFR393250 CPL393231:CPN393250 CZH393231:CZJ393250 DJD393231:DJF393250 DSZ393231:DTB393250 ECV393231:ECX393250 EMR393231:EMT393250 EWN393231:EWP393250 FGJ393231:FGL393250 FQF393231:FQH393250 GAB393231:GAD393250 GJX393231:GJZ393250 GTT393231:GTV393250 HDP393231:HDR393250 HNL393231:HNN393250 HXH393231:HXJ393250 IHD393231:IHF393250 IQZ393231:IRB393250 JAV393231:JAX393250 JKR393231:JKT393250 JUN393231:JUP393250 KEJ393231:KEL393250 KOF393231:KOH393250 KYB393231:KYD393250 LHX393231:LHZ393250 LRT393231:LRV393250 MBP393231:MBR393250 MLL393231:MLN393250 MVH393231:MVJ393250 NFD393231:NFF393250 E458771:F458790 EV458767:EX458786 OR458767:OT458786 YN458767:YP458786 AIJ458767:AIL458786 ASF458767:ASH458786 BCB458767:BCD458786 BLX458767:BLZ458786 BVT458767:BVV458786 CFP458767:CFR458786 CPL458767:CPN458786 CZH458767:CZJ458786 DJD458767:DJF458786 DSZ458767:DTB458786 ECV458767:ECX458786 EMR458767:EMT458786 EWN458767:EWP458786 FGJ458767:FGL458786 FQF458767:FQH458786 GAB458767:GAD458786 GJX458767:GJZ458786 GTT458767:GTV458786 HDP458767:HDR458786 HNL458767:HNN458786 HXH458767:HXJ458786 IHD458767:IHF458786 IQZ458767:IRB458786 JAV458767:JAX458786 JKR458767:JKT458786 JUN458767:JUP458786 KEJ458767:KEL458786 KOF458767:KOH458786 KYB458767:KYD458786 LHX458767:LHZ458786 LRT458767:LRV458786 MBP458767:MBR458786 MLL458767:MLN458786 MVH458767:MVJ458786 NFD458767:NFF458786 E524307:F524326 EV524303:EX524322 OR524303:OT524322 YN524303:YP524322 AIJ524303:AIL524322 ASF524303:ASH524322 BCB524303:BCD524322 BLX524303:BLZ524322 BVT524303:BVV524322 CFP524303:CFR524322 CPL524303:CPN524322 CZH524303:CZJ524322 DJD524303:DJF524322 DSZ524303:DTB524322 ECV524303:ECX524322 EMR524303:EMT524322 EWN524303:EWP524322 FGJ524303:FGL524322 FQF524303:FQH524322 GAB524303:GAD524322 GJX524303:GJZ524322 GTT524303:GTV524322 HDP524303:HDR524322 HNL524303:HNN524322 HXH524303:HXJ524322 IHD524303:IHF524322 IQZ524303:IRB524322 JAV524303:JAX524322 JKR524303:JKT524322 JUN524303:JUP524322 KEJ524303:KEL524322 KOF524303:KOH524322 KYB524303:KYD524322 LHX524303:LHZ524322 LRT524303:LRV524322 MBP524303:MBR524322 MLL524303:MLN524322 MVH524303:MVJ524322 NFD524303:NFF524322 E589843:F589862 EV589839:EX589858 OR589839:OT589858 YN589839:YP589858 AIJ589839:AIL589858 ASF589839:ASH589858 BCB589839:BCD589858 BLX589839:BLZ589858 BVT589839:BVV589858 CFP589839:CFR589858 CPL589839:CPN589858 CZH589839:CZJ589858 DJD589839:DJF589858 DSZ589839:DTB589858 ECV589839:ECX589858 EMR589839:EMT589858 EWN589839:EWP589858 FGJ589839:FGL589858 FQF589839:FQH589858 GAB589839:GAD589858 GJX589839:GJZ589858 GTT589839:GTV589858 HDP589839:HDR589858 HNL589839:HNN589858 HXH589839:HXJ589858 IHD589839:IHF589858 IQZ589839:IRB589858 JAV589839:JAX589858 JKR589839:JKT589858 JUN589839:JUP589858 KEJ589839:KEL589858 KOF589839:KOH589858 KYB589839:KYD589858 LHX589839:LHZ589858 LRT589839:LRV589858 MBP589839:MBR589858 MLL589839:MLN589858 MVH589839:MVJ589858 NFD589839:NFF589858 E655379:F655398 EV655375:EX655394 OR655375:OT655394 YN655375:YP655394 AIJ655375:AIL655394 ASF655375:ASH655394 BCB655375:BCD655394 BLX655375:BLZ655394 BVT655375:BVV655394 CFP655375:CFR655394 CPL655375:CPN655394 CZH655375:CZJ655394 DJD655375:DJF655394 DSZ655375:DTB655394 ECV655375:ECX655394 EMR655375:EMT655394 EWN655375:EWP655394 FGJ655375:FGL655394 FQF655375:FQH655394 GAB655375:GAD655394 GJX655375:GJZ655394 GTT655375:GTV655394 HDP655375:HDR655394 HNL655375:HNN655394 HXH655375:HXJ655394 IHD655375:IHF655394 IQZ655375:IRB655394 JAV655375:JAX655394 JKR655375:JKT655394 JUN655375:JUP655394 KEJ655375:KEL655394 KOF655375:KOH655394 KYB655375:KYD655394 LHX655375:LHZ655394 LRT655375:LRV655394 MBP655375:MBR655394 MLL655375:MLN655394 MVH655375:MVJ655394 NFD655375:NFF655394 E720915:F720934 EV720911:EX720930 OR720911:OT720930 YN720911:YP720930 AIJ720911:AIL720930 ASF720911:ASH720930 BCB720911:BCD720930 BLX720911:BLZ720930 BVT720911:BVV720930 CFP720911:CFR720930 CPL720911:CPN720930 CZH720911:CZJ720930 DJD720911:DJF720930 DSZ720911:DTB720930 ECV720911:ECX720930 EMR720911:EMT720930 EWN720911:EWP720930 FGJ720911:FGL720930 FQF720911:FQH720930 GAB720911:GAD720930 GJX720911:GJZ720930 GTT720911:GTV720930 HDP720911:HDR720930 HNL720911:HNN720930 HXH720911:HXJ720930 IHD720911:IHF720930 IQZ720911:IRB720930 JAV720911:JAX720930 JKR720911:JKT720930 JUN720911:JUP720930 KEJ720911:KEL720930 KOF720911:KOH720930 KYB720911:KYD720930 LHX720911:LHZ720930 LRT720911:LRV720930 MBP720911:MBR720930 MLL720911:MLN720930 MVH720911:MVJ720930 NFD720911:NFF720930 E786451:F786470 EV786447:EX786466 OR786447:OT786466 YN786447:YP786466 AIJ786447:AIL786466 ASF786447:ASH786466 BCB786447:BCD786466 BLX786447:BLZ786466 BVT786447:BVV786466 CFP786447:CFR786466 CPL786447:CPN786466 CZH786447:CZJ786466 DJD786447:DJF786466 DSZ786447:DTB786466 ECV786447:ECX786466 EMR786447:EMT786466 EWN786447:EWP786466 FGJ786447:FGL786466 FQF786447:FQH786466 GAB786447:GAD786466 GJX786447:GJZ786466 GTT786447:GTV786466 HDP786447:HDR786466 HNL786447:HNN786466 HXH786447:HXJ786466 IHD786447:IHF786466 IQZ786447:IRB786466 JAV786447:JAX786466 JKR786447:JKT786466 JUN786447:JUP786466 KEJ786447:KEL786466 KOF786447:KOH786466 KYB786447:KYD786466 LHX786447:LHZ786466 LRT786447:LRV786466 MBP786447:MBR786466 MLL786447:MLN786466 MVH786447:MVJ786466 NFD786447:NFF786466 E851987:F852006 EV851983:EX852002 OR851983:OT852002 YN851983:YP852002 AIJ851983:AIL852002 ASF851983:ASH852002 BCB851983:BCD852002 BLX851983:BLZ852002 BVT851983:BVV852002 CFP851983:CFR852002 CPL851983:CPN852002 CZH851983:CZJ852002 DJD851983:DJF852002 DSZ851983:DTB852002 ECV851983:ECX852002 EMR851983:EMT852002 EWN851983:EWP852002 FGJ851983:FGL852002 FQF851983:FQH852002 GAB851983:GAD852002 GJX851983:GJZ852002 GTT851983:GTV852002 HDP851983:HDR852002 HNL851983:HNN852002 HXH851983:HXJ852002 IHD851983:IHF852002 IQZ851983:IRB852002 JAV851983:JAX852002 JKR851983:JKT852002 JUN851983:JUP852002 KEJ851983:KEL852002 KOF851983:KOH852002 KYB851983:KYD852002 LHX851983:LHZ852002 LRT851983:LRV852002 MBP851983:MBR852002 MLL851983:MLN852002 MVH851983:MVJ852002 NFD851983:NFF852002 E917523:F917542 EV917519:EX917538 OR917519:OT917538 YN917519:YP917538 AIJ917519:AIL917538 ASF917519:ASH917538 BCB917519:BCD917538 BLX917519:BLZ917538 BVT917519:BVV917538 CFP917519:CFR917538 CPL917519:CPN917538 CZH917519:CZJ917538 DJD917519:DJF917538 DSZ917519:DTB917538 ECV917519:ECX917538 EMR917519:EMT917538 EWN917519:EWP917538 FGJ917519:FGL917538 FQF917519:FQH917538 GAB917519:GAD917538 GJX917519:GJZ917538 GTT917519:GTV917538 HDP917519:HDR917538 HNL917519:HNN917538 HXH917519:HXJ917538 IHD917519:IHF917538 IQZ917519:IRB917538 JAV917519:JAX917538 JKR917519:JKT917538 JUN917519:JUP917538 KEJ917519:KEL917538 KOF917519:KOH917538 KYB917519:KYD917538 LHX917519:LHZ917538 LRT917519:LRV917538 MBP917519:MBR917538 MLL917519:MLN917538 MVH917519:MVJ917538 NFD917519:NFF917538 E983059:F983078 EV983055:EX983074 OR983055:OT983074 YN983055:YP983074 AIJ983055:AIL983074 ASF983055:ASH983074 BCB983055:BCD983074 BLX983055:BLZ983074 BVT983055:BVV983074 CFP983055:CFR983074 CPL983055:CPN983074 CZH983055:CZJ983074 DJD983055:DJF983074 DSZ983055:DTB983074 ECV983055:ECX983074 EMR983055:EMT983074 EWN983055:EWP983074 FGJ983055:FGL983074 FQF983055:FQH983074 GAB983055:GAD983074 GJX983055:GJZ983074 GTT983055:GTV983074 HDP983055:HDR983074 HNL983055:HNN983074 HXH983055:HXJ983074 IHD983055:IHF983074 IQZ983055:IRB983074 JAV983055:JAX983074 JKR983055:JKT983074 JUN983055:JUP983074 KEJ983055:KEL983074 KOF983055:KOH983074 KYB983055:KYD983074 LHX983055:LHZ983074 LRT983055:LRV983074 MBP983055:MBR983074 MLL983055:MLN983074 MVH983055:MVJ983074 NFD983055:NFF983074 E11:F25 E75:F84 E62:F71"/>
    <dataValidation imeMode="halfAlpha" allowBlank="1" showInputMessage="1" showErrorMessage="1" sqref="EQ10:EQ29 OM10:OM29 YI10:YI29 AIE10:AIE29 ASA10:ASA29 BBW10:BBW29 BLS10:BLS29 BVO10:BVO29 CFK10:CFK29 CPG10:CPG29 CZC10:CZC29 DIY10:DIY29 DSU10:DSU29 ECQ10:ECQ29 EMM10:EMM29 EWI10:EWI29 FGE10:FGE29 FQA10:FQA29 FZW10:FZW29 GJS10:GJS29 GTO10:GTO29 HDK10:HDK29 HNG10:HNG29 HXC10:HXC29 IGY10:IGY29 IQU10:IQU29 JAQ10:JAQ29 JKM10:JKM29 JUI10:JUI29 KEE10:KEE29 KOA10:KOA29 KXW10:KXW29 LHS10:LHS29 LRO10:LRO29 MBK10:MBK29 MLG10:MLG29 MVC10:MVC29 NEY10:NEY29 EQ65551:EQ65570 OM65551:OM65570 YI65551:YI65570 AIE65551:AIE65570 ASA65551:ASA65570 BBW65551:BBW65570 BLS65551:BLS65570 BVO65551:BVO65570 CFK65551:CFK65570 CPG65551:CPG65570 CZC65551:CZC65570 DIY65551:DIY65570 DSU65551:DSU65570 ECQ65551:ECQ65570 EMM65551:EMM65570 EWI65551:EWI65570 FGE65551:FGE65570 FQA65551:FQA65570 FZW65551:FZW65570 GJS65551:GJS65570 GTO65551:GTO65570 HDK65551:HDK65570 HNG65551:HNG65570 HXC65551:HXC65570 IGY65551:IGY65570 IQU65551:IQU65570 JAQ65551:JAQ65570 JKM65551:JKM65570 JUI65551:JUI65570 KEE65551:KEE65570 KOA65551:KOA65570 KXW65551:KXW65570 LHS65551:LHS65570 LRO65551:LRO65570 MBK65551:MBK65570 MLG65551:MLG65570 MVC65551:MVC65570 NEY65551:NEY65570 EQ131087:EQ131106 OM131087:OM131106 YI131087:YI131106 AIE131087:AIE131106 ASA131087:ASA131106 BBW131087:BBW131106 BLS131087:BLS131106 BVO131087:BVO131106 CFK131087:CFK131106 CPG131087:CPG131106 CZC131087:CZC131106 DIY131087:DIY131106 DSU131087:DSU131106 ECQ131087:ECQ131106 EMM131087:EMM131106 EWI131087:EWI131106 FGE131087:FGE131106 FQA131087:FQA131106 FZW131087:FZW131106 GJS131087:GJS131106 GTO131087:GTO131106 HDK131087:HDK131106 HNG131087:HNG131106 HXC131087:HXC131106 IGY131087:IGY131106 IQU131087:IQU131106 JAQ131087:JAQ131106 JKM131087:JKM131106 JUI131087:JUI131106 KEE131087:KEE131106 KOA131087:KOA131106 KXW131087:KXW131106 LHS131087:LHS131106 LRO131087:LRO131106 MBK131087:MBK131106 MLG131087:MLG131106 MVC131087:MVC131106 NEY131087:NEY131106 EQ196623:EQ196642 OM196623:OM196642 YI196623:YI196642 AIE196623:AIE196642 ASA196623:ASA196642 BBW196623:BBW196642 BLS196623:BLS196642 BVO196623:BVO196642 CFK196623:CFK196642 CPG196623:CPG196642 CZC196623:CZC196642 DIY196623:DIY196642 DSU196623:DSU196642 ECQ196623:ECQ196642 EMM196623:EMM196642 EWI196623:EWI196642 FGE196623:FGE196642 FQA196623:FQA196642 FZW196623:FZW196642 GJS196623:GJS196642 GTO196623:GTO196642 HDK196623:HDK196642 HNG196623:HNG196642 HXC196623:HXC196642 IGY196623:IGY196642 IQU196623:IQU196642 JAQ196623:JAQ196642 JKM196623:JKM196642 JUI196623:JUI196642 KEE196623:KEE196642 KOA196623:KOA196642 KXW196623:KXW196642 LHS196623:LHS196642 LRO196623:LRO196642 MBK196623:MBK196642 MLG196623:MLG196642 MVC196623:MVC196642 NEY196623:NEY196642 EQ262159:EQ262178 OM262159:OM262178 YI262159:YI262178 AIE262159:AIE262178 ASA262159:ASA262178 BBW262159:BBW262178 BLS262159:BLS262178 BVO262159:BVO262178 CFK262159:CFK262178 CPG262159:CPG262178 CZC262159:CZC262178 DIY262159:DIY262178 DSU262159:DSU262178 ECQ262159:ECQ262178 EMM262159:EMM262178 EWI262159:EWI262178 FGE262159:FGE262178 FQA262159:FQA262178 FZW262159:FZW262178 GJS262159:GJS262178 GTO262159:GTO262178 HDK262159:HDK262178 HNG262159:HNG262178 HXC262159:HXC262178 IGY262159:IGY262178 IQU262159:IQU262178 JAQ262159:JAQ262178 JKM262159:JKM262178 JUI262159:JUI262178 KEE262159:KEE262178 KOA262159:KOA262178 KXW262159:KXW262178 LHS262159:LHS262178 LRO262159:LRO262178 MBK262159:MBK262178 MLG262159:MLG262178 MVC262159:MVC262178 NEY262159:NEY262178 EQ327695:EQ327714 OM327695:OM327714 YI327695:YI327714 AIE327695:AIE327714 ASA327695:ASA327714 BBW327695:BBW327714 BLS327695:BLS327714 BVO327695:BVO327714 CFK327695:CFK327714 CPG327695:CPG327714 CZC327695:CZC327714 DIY327695:DIY327714 DSU327695:DSU327714 ECQ327695:ECQ327714 EMM327695:EMM327714 EWI327695:EWI327714 FGE327695:FGE327714 FQA327695:FQA327714 FZW327695:FZW327714 GJS327695:GJS327714 GTO327695:GTO327714 HDK327695:HDK327714 HNG327695:HNG327714 HXC327695:HXC327714 IGY327695:IGY327714 IQU327695:IQU327714 JAQ327695:JAQ327714 JKM327695:JKM327714 JUI327695:JUI327714 KEE327695:KEE327714 KOA327695:KOA327714 KXW327695:KXW327714 LHS327695:LHS327714 LRO327695:LRO327714 MBK327695:MBK327714 MLG327695:MLG327714 MVC327695:MVC327714 NEY327695:NEY327714 EQ393231:EQ393250 OM393231:OM393250 YI393231:YI393250 AIE393231:AIE393250 ASA393231:ASA393250 BBW393231:BBW393250 BLS393231:BLS393250 BVO393231:BVO393250 CFK393231:CFK393250 CPG393231:CPG393250 CZC393231:CZC393250 DIY393231:DIY393250 DSU393231:DSU393250 ECQ393231:ECQ393250 EMM393231:EMM393250 EWI393231:EWI393250 FGE393231:FGE393250 FQA393231:FQA393250 FZW393231:FZW393250 GJS393231:GJS393250 GTO393231:GTO393250 HDK393231:HDK393250 HNG393231:HNG393250 HXC393231:HXC393250 IGY393231:IGY393250 IQU393231:IQU393250 JAQ393231:JAQ393250 JKM393231:JKM393250 JUI393231:JUI393250 KEE393231:KEE393250 KOA393231:KOA393250 KXW393231:KXW393250 LHS393231:LHS393250 LRO393231:LRO393250 MBK393231:MBK393250 MLG393231:MLG393250 MVC393231:MVC393250 NEY393231:NEY393250 EQ458767:EQ458786 OM458767:OM458786 YI458767:YI458786 AIE458767:AIE458786 ASA458767:ASA458786 BBW458767:BBW458786 BLS458767:BLS458786 BVO458767:BVO458786 CFK458767:CFK458786 CPG458767:CPG458786 CZC458767:CZC458786 DIY458767:DIY458786 DSU458767:DSU458786 ECQ458767:ECQ458786 EMM458767:EMM458786 EWI458767:EWI458786 FGE458767:FGE458786 FQA458767:FQA458786 FZW458767:FZW458786 GJS458767:GJS458786 GTO458767:GTO458786 HDK458767:HDK458786 HNG458767:HNG458786 HXC458767:HXC458786 IGY458767:IGY458786 IQU458767:IQU458786 JAQ458767:JAQ458786 JKM458767:JKM458786 JUI458767:JUI458786 KEE458767:KEE458786 KOA458767:KOA458786 KXW458767:KXW458786 LHS458767:LHS458786 LRO458767:LRO458786 MBK458767:MBK458786 MLG458767:MLG458786 MVC458767:MVC458786 NEY458767:NEY458786 EQ524303:EQ524322 OM524303:OM524322 YI524303:YI524322 AIE524303:AIE524322 ASA524303:ASA524322 BBW524303:BBW524322 BLS524303:BLS524322 BVO524303:BVO524322 CFK524303:CFK524322 CPG524303:CPG524322 CZC524303:CZC524322 DIY524303:DIY524322 DSU524303:DSU524322 ECQ524303:ECQ524322 EMM524303:EMM524322 EWI524303:EWI524322 FGE524303:FGE524322 FQA524303:FQA524322 FZW524303:FZW524322 GJS524303:GJS524322 GTO524303:GTO524322 HDK524303:HDK524322 HNG524303:HNG524322 HXC524303:HXC524322 IGY524303:IGY524322 IQU524303:IQU524322 JAQ524303:JAQ524322 JKM524303:JKM524322 JUI524303:JUI524322 KEE524303:KEE524322 KOA524303:KOA524322 KXW524303:KXW524322 LHS524303:LHS524322 LRO524303:LRO524322 MBK524303:MBK524322 MLG524303:MLG524322 MVC524303:MVC524322 NEY524303:NEY524322 EQ589839:EQ589858 OM589839:OM589858 YI589839:YI589858 AIE589839:AIE589858 ASA589839:ASA589858 BBW589839:BBW589858 BLS589839:BLS589858 BVO589839:BVO589858 CFK589839:CFK589858 CPG589839:CPG589858 CZC589839:CZC589858 DIY589839:DIY589858 DSU589839:DSU589858 ECQ589839:ECQ589858 EMM589839:EMM589858 EWI589839:EWI589858 FGE589839:FGE589858 FQA589839:FQA589858 FZW589839:FZW589858 GJS589839:GJS589858 GTO589839:GTO589858 HDK589839:HDK589858 HNG589839:HNG589858 HXC589839:HXC589858 IGY589839:IGY589858 IQU589839:IQU589858 JAQ589839:JAQ589858 JKM589839:JKM589858 JUI589839:JUI589858 KEE589839:KEE589858 KOA589839:KOA589858 KXW589839:KXW589858 LHS589839:LHS589858 LRO589839:LRO589858 MBK589839:MBK589858 MLG589839:MLG589858 MVC589839:MVC589858 NEY589839:NEY589858 EQ655375:EQ655394 OM655375:OM655394 YI655375:YI655394 AIE655375:AIE655394 ASA655375:ASA655394 BBW655375:BBW655394 BLS655375:BLS655394 BVO655375:BVO655394 CFK655375:CFK655394 CPG655375:CPG655394 CZC655375:CZC655394 DIY655375:DIY655394 DSU655375:DSU655394 ECQ655375:ECQ655394 EMM655375:EMM655394 EWI655375:EWI655394 FGE655375:FGE655394 FQA655375:FQA655394 FZW655375:FZW655394 GJS655375:GJS655394 GTO655375:GTO655394 HDK655375:HDK655394 HNG655375:HNG655394 HXC655375:HXC655394 IGY655375:IGY655394 IQU655375:IQU655394 JAQ655375:JAQ655394 JKM655375:JKM655394 JUI655375:JUI655394 KEE655375:KEE655394 KOA655375:KOA655394 KXW655375:KXW655394 LHS655375:LHS655394 LRO655375:LRO655394 MBK655375:MBK655394 MLG655375:MLG655394 MVC655375:MVC655394 NEY655375:NEY655394 EQ720911:EQ720930 OM720911:OM720930 YI720911:YI720930 AIE720911:AIE720930 ASA720911:ASA720930 BBW720911:BBW720930 BLS720911:BLS720930 BVO720911:BVO720930 CFK720911:CFK720930 CPG720911:CPG720930 CZC720911:CZC720930 DIY720911:DIY720930 DSU720911:DSU720930 ECQ720911:ECQ720930 EMM720911:EMM720930 EWI720911:EWI720930 FGE720911:FGE720930 FQA720911:FQA720930 FZW720911:FZW720930 GJS720911:GJS720930 GTO720911:GTO720930 HDK720911:HDK720930 HNG720911:HNG720930 HXC720911:HXC720930 IGY720911:IGY720930 IQU720911:IQU720930 JAQ720911:JAQ720930 JKM720911:JKM720930 JUI720911:JUI720930 KEE720911:KEE720930 KOA720911:KOA720930 KXW720911:KXW720930 LHS720911:LHS720930 LRO720911:LRO720930 MBK720911:MBK720930 MLG720911:MLG720930 MVC720911:MVC720930 NEY720911:NEY720930 EQ786447:EQ786466 OM786447:OM786466 YI786447:YI786466 AIE786447:AIE786466 ASA786447:ASA786466 BBW786447:BBW786466 BLS786447:BLS786466 BVO786447:BVO786466 CFK786447:CFK786466 CPG786447:CPG786466 CZC786447:CZC786466 DIY786447:DIY786466 DSU786447:DSU786466 ECQ786447:ECQ786466 EMM786447:EMM786466 EWI786447:EWI786466 FGE786447:FGE786466 FQA786447:FQA786466 FZW786447:FZW786466 GJS786447:GJS786466 GTO786447:GTO786466 HDK786447:HDK786466 HNG786447:HNG786466 HXC786447:HXC786466 IGY786447:IGY786466 IQU786447:IQU786466 JAQ786447:JAQ786466 JKM786447:JKM786466 JUI786447:JUI786466 KEE786447:KEE786466 KOA786447:KOA786466 KXW786447:KXW786466 LHS786447:LHS786466 LRO786447:LRO786466 MBK786447:MBK786466 MLG786447:MLG786466 MVC786447:MVC786466 NEY786447:NEY786466 EQ851983:EQ852002 OM851983:OM852002 YI851983:YI852002 AIE851983:AIE852002 ASA851983:ASA852002 BBW851983:BBW852002 BLS851983:BLS852002 BVO851983:BVO852002 CFK851983:CFK852002 CPG851983:CPG852002 CZC851983:CZC852002 DIY851983:DIY852002 DSU851983:DSU852002 ECQ851983:ECQ852002 EMM851983:EMM852002 EWI851983:EWI852002 FGE851983:FGE852002 FQA851983:FQA852002 FZW851983:FZW852002 GJS851983:GJS852002 GTO851983:GTO852002 HDK851983:HDK852002 HNG851983:HNG852002 HXC851983:HXC852002 IGY851983:IGY852002 IQU851983:IQU852002 JAQ851983:JAQ852002 JKM851983:JKM852002 JUI851983:JUI852002 KEE851983:KEE852002 KOA851983:KOA852002 KXW851983:KXW852002 LHS851983:LHS852002 LRO851983:LRO852002 MBK851983:MBK852002 MLG851983:MLG852002 MVC851983:MVC852002 NEY851983:NEY852002 EQ917519:EQ917538 OM917519:OM917538 YI917519:YI917538 AIE917519:AIE917538 ASA917519:ASA917538 BBW917519:BBW917538 BLS917519:BLS917538 BVO917519:BVO917538 CFK917519:CFK917538 CPG917519:CPG917538 CZC917519:CZC917538 DIY917519:DIY917538 DSU917519:DSU917538 ECQ917519:ECQ917538 EMM917519:EMM917538 EWI917519:EWI917538 FGE917519:FGE917538 FQA917519:FQA917538 FZW917519:FZW917538 GJS917519:GJS917538 GTO917519:GTO917538 HDK917519:HDK917538 HNG917519:HNG917538 HXC917519:HXC917538 IGY917519:IGY917538 IQU917519:IQU917538 JAQ917519:JAQ917538 JKM917519:JKM917538 JUI917519:JUI917538 KEE917519:KEE917538 KOA917519:KOA917538 KXW917519:KXW917538 LHS917519:LHS917538 LRO917519:LRO917538 MBK917519:MBK917538 MLG917519:MLG917538 MVC917519:MVC917538 NEY917519:NEY917538 EQ983055:EQ983074 OM983055:OM983074 YI983055:YI983074 AIE983055:AIE983074 ASA983055:ASA983074 BBW983055:BBW983074 BLS983055:BLS983074 BVO983055:BVO983074 CFK983055:CFK983074 CPG983055:CPG983074 CZC983055:CZC983074 DIY983055:DIY983074 DSU983055:DSU983074 ECQ983055:ECQ983074 EMM983055:EMM983074 EWI983055:EWI983074 FGE983055:FGE983074 FQA983055:FQA983074 FZW983055:FZW983074 GJS983055:GJS983074 GTO983055:GTO983074 HDK983055:HDK983074 HNG983055:HNG983074 HXC983055:HXC983074 IGY983055:IGY983074 IQU983055:IQU983074 JAQ983055:JAQ983074 JKM983055:JKM983074 JUI983055:JUI983074 KEE983055:KEE983074 KOA983055:KOA983074 KXW983055:KXW983074 LHS983055:LHS983074 LRO983055:LRO983074 MBK983055:MBK983074 MLG983055:MLG983074 MVC983055:MVC983074 NEY983055:NEY983074 FG10:FG29 PC10:PC29 YY10:YY29 AIU10:AIU29 ASQ10:ASQ29 BCM10:BCM29 BMI10:BMI29 BWE10:BWE29 CGA10:CGA29 CPW10:CPW29 CZS10:CZS29 DJO10:DJO29 DTK10:DTK29 EDG10:EDG29 ENC10:ENC29 EWY10:EWY29 FGU10:FGU29 FQQ10:FQQ29 GAM10:GAM29 GKI10:GKI29 GUE10:GUE29 HEA10:HEA29 HNW10:HNW29 HXS10:HXS29 IHO10:IHO29 IRK10:IRK29 JBG10:JBG29 JLC10:JLC29 JUY10:JUY29 KEU10:KEU29 KOQ10:KOQ29 KYM10:KYM29 LII10:LII29 LSE10:LSE29 MCA10:MCA29 MLW10:MLW29 MVS10:MVS29 NFO10:NFO29 K65554:K65573 FG65551:FG65570 PC65551:PC65570 YY65551:YY65570 AIU65551:AIU65570 ASQ65551:ASQ65570 BCM65551:BCM65570 BMI65551:BMI65570 BWE65551:BWE65570 CGA65551:CGA65570 CPW65551:CPW65570 CZS65551:CZS65570 DJO65551:DJO65570 DTK65551:DTK65570 EDG65551:EDG65570 ENC65551:ENC65570 EWY65551:EWY65570 FGU65551:FGU65570 FQQ65551:FQQ65570 GAM65551:GAM65570 GKI65551:GKI65570 GUE65551:GUE65570 HEA65551:HEA65570 HNW65551:HNW65570 HXS65551:HXS65570 IHO65551:IHO65570 IRK65551:IRK65570 JBG65551:JBG65570 JLC65551:JLC65570 JUY65551:JUY65570 KEU65551:KEU65570 KOQ65551:KOQ65570 KYM65551:KYM65570 LII65551:LII65570 LSE65551:LSE65570 MCA65551:MCA65570 MLW65551:MLW65570 MVS65551:MVS65570 NFO65551:NFO65570 K131090:K131109 FG131087:FG131106 PC131087:PC131106 YY131087:YY131106 AIU131087:AIU131106 ASQ131087:ASQ131106 BCM131087:BCM131106 BMI131087:BMI131106 BWE131087:BWE131106 CGA131087:CGA131106 CPW131087:CPW131106 CZS131087:CZS131106 DJO131087:DJO131106 DTK131087:DTK131106 EDG131087:EDG131106 ENC131087:ENC131106 EWY131087:EWY131106 FGU131087:FGU131106 FQQ131087:FQQ131106 GAM131087:GAM131106 GKI131087:GKI131106 GUE131087:GUE131106 HEA131087:HEA131106 HNW131087:HNW131106 HXS131087:HXS131106 IHO131087:IHO131106 IRK131087:IRK131106 JBG131087:JBG131106 JLC131087:JLC131106 JUY131087:JUY131106 KEU131087:KEU131106 KOQ131087:KOQ131106 KYM131087:KYM131106 LII131087:LII131106 LSE131087:LSE131106 MCA131087:MCA131106 MLW131087:MLW131106 MVS131087:MVS131106 NFO131087:NFO131106 K196626:K196645 FG196623:FG196642 PC196623:PC196642 YY196623:YY196642 AIU196623:AIU196642 ASQ196623:ASQ196642 BCM196623:BCM196642 BMI196623:BMI196642 BWE196623:BWE196642 CGA196623:CGA196642 CPW196623:CPW196642 CZS196623:CZS196642 DJO196623:DJO196642 DTK196623:DTK196642 EDG196623:EDG196642 ENC196623:ENC196642 EWY196623:EWY196642 FGU196623:FGU196642 FQQ196623:FQQ196642 GAM196623:GAM196642 GKI196623:GKI196642 GUE196623:GUE196642 HEA196623:HEA196642 HNW196623:HNW196642 HXS196623:HXS196642 IHO196623:IHO196642 IRK196623:IRK196642 JBG196623:JBG196642 JLC196623:JLC196642 JUY196623:JUY196642 KEU196623:KEU196642 KOQ196623:KOQ196642 KYM196623:KYM196642 LII196623:LII196642 LSE196623:LSE196642 MCA196623:MCA196642 MLW196623:MLW196642 MVS196623:MVS196642 NFO196623:NFO196642 K262162:K262181 FG262159:FG262178 PC262159:PC262178 YY262159:YY262178 AIU262159:AIU262178 ASQ262159:ASQ262178 BCM262159:BCM262178 BMI262159:BMI262178 BWE262159:BWE262178 CGA262159:CGA262178 CPW262159:CPW262178 CZS262159:CZS262178 DJO262159:DJO262178 DTK262159:DTK262178 EDG262159:EDG262178 ENC262159:ENC262178 EWY262159:EWY262178 FGU262159:FGU262178 FQQ262159:FQQ262178 GAM262159:GAM262178 GKI262159:GKI262178 GUE262159:GUE262178 HEA262159:HEA262178 HNW262159:HNW262178 HXS262159:HXS262178 IHO262159:IHO262178 IRK262159:IRK262178 JBG262159:JBG262178 JLC262159:JLC262178 JUY262159:JUY262178 KEU262159:KEU262178 KOQ262159:KOQ262178 KYM262159:KYM262178 LII262159:LII262178 LSE262159:LSE262178 MCA262159:MCA262178 MLW262159:MLW262178 MVS262159:MVS262178 NFO262159:NFO262178 K327698:K327717 FG327695:FG327714 PC327695:PC327714 YY327695:YY327714 AIU327695:AIU327714 ASQ327695:ASQ327714 BCM327695:BCM327714 BMI327695:BMI327714 BWE327695:BWE327714 CGA327695:CGA327714 CPW327695:CPW327714 CZS327695:CZS327714 DJO327695:DJO327714 DTK327695:DTK327714 EDG327695:EDG327714 ENC327695:ENC327714 EWY327695:EWY327714 FGU327695:FGU327714 FQQ327695:FQQ327714 GAM327695:GAM327714 GKI327695:GKI327714 GUE327695:GUE327714 HEA327695:HEA327714 HNW327695:HNW327714 HXS327695:HXS327714 IHO327695:IHO327714 IRK327695:IRK327714 JBG327695:JBG327714 JLC327695:JLC327714 JUY327695:JUY327714 KEU327695:KEU327714 KOQ327695:KOQ327714 KYM327695:KYM327714 LII327695:LII327714 LSE327695:LSE327714 MCA327695:MCA327714 MLW327695:MLW327714 MVS327695:MVS327714 NFO327695:NFO327714 K393234:K393253 FG393231:FG393250 PC393231:PC393250 YY393231:YY393250 AIU393231:AIU393250 ASQ393231:ASQ393250 BCM393231:BCM393250 BMI393231:BMI393250 BWE393231:BWE393250 CGA393231:CGA393250 CPW393231:CPW393250 CZS393231:CZS393250 DJO393231:DJO393250 DTK393231:DTK393250 EDG393231:EDG393250 ENC393231:ENC393250 EWY393231:EWY393250 FGU393231:FGU393250 FQQ393231:FQQ393250 GAM393231:GAM393250 GKI393231:GKI393250 GUE393231:GUE393250 HEA393231:HEA393250 HNW393231:HNW393250 HXS393231:HXS393250 IHO393231:IHO393250 IRK393231:IRK393250 JBG393231:JBG393250 JLC393231:JLC393250 JUY393231:JUY393250 KEU393231:KEU393250 KOQ393231:KOQ393250 KYM393231:KYM393250 LII393231:LII393250 LSE393231:LSE393250 MCA393231:MCA393250 MLW393231:MLW393250 MVS393231:MVS393250 NFO393231:NFO393250 K458770:K458789 FG458767:FG458786 PC458767:PC458786 YY458767:YY458786 AIU458767:AIU458786 ASQ458767:ASQ458786 BCM458767:BCM458786 BMI458767:BMI458786 BWE458767:BWE458786 CGA458767:CGA458786 CPW458767:CPW458786 CZS458767:CZS458786 DJO458767:DJO458786 DTK458767:DTK458786 EDG458767:EDG458786 ENC458767:ENC458786 EWY458767:EWY458786 FGU458767:FGU458786 FQQ458767:FQQ458786 GAM458767:GAM458786 GKI458767:GKI458786 GUE458767:GUE458786 HEA458767:HEA458786 HNW458767:HNW458786 HXS458767:HXS458786 IHO458767:IHO458786 IRK458767:IRK458786 JBG458767:JBG458786 JLC458767:JLC458786 JUY458767:JUY458786 KEU458767:KEU458786 KOQ458767:KOQ458786 KYM458767:KYM458786 LII458767:LII458786 LSE458767:LSE458786 MCA458767:MCA458786 MLW458767:MLW458786 MVS458767:MVS458786 NFO458767:NFO458786 K524306:K524325 FG524303:FG524322 PC524303:PC524322 YY524303:YY524322 AIU524303:AIU524322 ASQ524303:ASQ524322 BCM524303:BCM524322 BMI524303:BMI524322 BWE524303:BWE524322 CGA524303:CGA524322 CPW524303:CPW524322 CZS524303:CZS524322 DJO524303:DJO524322 DTK524303:DTK524322 EDG524303:EDG524322 ENC524303:ENC524322 EWY524303:EWY524322 FGU524303:FGU524322 FQQ524303:FQQ524322 GAM524303:GAM524322 GKI524303:GKI524322 GUE524303:GUE524322 HEA524303:HEA524322 HNW524303:HNW524322 HXS524303:HXS524322 IHO524303:IHO524322 IRK524303:IRK524322 JBG524303:JBG524322 JLC524303:JLC524322 JUY524303:JUY524322 KEU524303:KEU524322 KOQ524303:KOQ524322 KYM524303:KYM524322 LII524303:LII524322 LSE524303:LSE524322 MCA524303:MCA524322 MLW524303:MLW524322 MVS524303:MVS524322 NFO524303:NFO524322 K589842:K589861 FG589839:FG589858 PC589839:PC589858 YY589839:YY589858 AIU589839:AIU589858 ASQ589839:ASQ589858 BCM589839:BCM589858 BMI589839:BMI589858 BWE589839:BWE589858 CGA589839:CGA589858 CPW589839:CPW589858 CZS589839:CZS589858 DJO589839:DJO589858 DTK589839:DTK589858 EDG589839:EDG589858 ENC589839:ENC589858 EWY589839:EWY589858 FGU589839:FGU589858 FQQ589839:FQQ589858 GAM589839:GAM589858 GKI589839:GKI589858 GUE589839:GUE589858 HEA589839:HEA589858 HNW589839:HNW589858 HXS589839:HXS589858 IHO589839:IHO589858 IRK589839:IRK589858 JBG589839:JBG589858 JLC589839:JLC589858 JUY589839:JUY589858 KEU589839:KEU589858 KOQ589839:KOQ589858 KYM589839:KYM589858 LII589839:LII589858 LSE589839:LSE589858 MCA589839:MCA589858 MLW589839:MLW589858 MVS589839:MVS589858 NFO589839:NFO589858 K655378:K655397 FG655375:FG655394 PC655375:PC655394 YY655375:YY655394 AIU655375:AIU655394 ASQ655375:ASQ655394 BCM655375:BCM655394 BMI655375:BMI655394 BWE655375:BWE655394 CGA655375:CGA655394 CPW655375:CPW655394 CZS655375:CZS655394 DJO655375:DJO655394 DTK655375:DTK655394 EDG655375:EDG655394 ENC655375:ENC655394 EWY655375:EWY655394 FGU655375:FGU655394 FQQ655375:FQQ655394 GAM655375:GAM655394 GKI655375:GKI655394 GUE655375:GUE655394 HEA655375:HEA655394 HNW655375:HNW655394 HXS655375:HXS655394 IHO655375:IHO655394 IRK655375:IRK655394 JBG655375:JBG655394 JLC655375:JLC655394 JUY655375:JUY655394 KEU655375:KEU655394 KOQ655375:KOQ655394 KYM655375:KYM655394 LII655375:LII655394 LSE655375:LSE655394 MCA655375:MCA655394 MLW655375:MLW655394 MVS655375:MVS655394 NFO655375:NFO655394 K720914:K720933 FG720911:FG720930 PC720911:PC720930 YY720911:YY720930 AIU720911:AIU720930 ASQ720911:ASQ720930 BCM720911:BCM720930 BMI720911:BMI720930 BWE720911:BWE720930 CGA720911:CGA720930 CPW720911:CPW720930 CZS720911:CZS720930 DJO720911:DJO720930 DTK720911:DTK720930 EDG720911:EDG720930 ENC720911:ENC720930 EWY720911:EWY720930 FGU720911:FGU720930 FQQ720911:FQQ720930 GAM720911:GAM720930 GKI720911:GKI720930 GUE720911:GUE720930 HEA720911:HEA720930 HNW720911:HNW720930 HXS720911:HXS720930 IHO720911:IHO720930 IRK720911:IRK720930 JBG720911:JBG720930 JLC720911:JLC720930 JUY720911:JUY720930 KEU720911:KEU720930 KOQ720911:KOQ720930 KYM720911:KYM720930 LII720911:LII720930 LSE720911:LSE720930 MCA720911:MCA720930 MLW720911:MLW720930 MVS720911:MVS720930 NFO720911:NFO720930 K786450:K786469 FG786447:FG786466 PC786447:PC786466 YY786447:YY786466 AIU786447:AIU786466 ASQ786447:ASQ786466 BCM786447:BCM786466 BMI786447:BMI786466 BWE786447:BWE786466 CGA786447:CGA786466 CPW786447:CPW786466 CZS786447:CZS786466 DJO786447:DJO786466 DTK786447:DTK786466 EDG786447:EDG786466 ENC786447:ENC786466 EWY786447:EWY786466 FGU786447:FGU786466 FQQ786447:FQQ786466 GAM786447:GAM786466 GKI786447:GKI786466 GUE786447:GUE786466 HEA786447:HEA786466 HNW786447:HNW786466 HXS786447:HXS786466 IHO786447:IHO786466 IRK786447:IRK786466 JBG786447:JBG786466 JLC786447:JLC786466 JUY786447:JUY786466 KEU786447:KEU786466 KOQ786447:KOQ786466 KYM786447:KYM786466 LII786447:LII786466 LSE786447:LSE786466 MCA786447:MCA786466 MLW786447:MLW786466 MVS786447:MVS786466 NFO786447:NFO786466 K851986:K852005 FG851983:FG852002 PC851983:PC852002 YY851983:YY852002 AIU851983:AIU852002 ASQ851983:ASQ852002 BCM851983:BCM852002 BMI851983:BMI852002 BWE851983:BWE852002 CGA851983:CGA852002 CPW851983:CPW852002 CZS851983:CZS852002 DJO851983:DJO852002 DTK851983:DTK852002 EDG851983:EDG852002 ENC851983:ENC852002 EWY851983:EWY852002 FGU851983:FGU852002 FQQ851983:FQQ852002 GAM851983:GAM852002 GKI851983:GKI852002 GUE851983:GUE852002 HEA851983:HEA852002 HNW851983:HNW852002 HXS851983:HXS852002 IHO851983:IHO852002 IRK851983:IRK852002 JBG851983:JBG852002 JLC851983:JLC852002 JUY851983:JUY852002 KEU851983:KEU852002 KOQ851983:KOQ852002 KYM851983:KYM852002 LII851983:LII852002 LSE851983:LSE852002 MCA851983:MCA852002 MLW851983:MLW852002 MVS851983:MVS852002 NFO851983:NFO852002 K917522:K917541 FG917519:FG917538 PC917519:PC917538 YY917519:YY917538 AIU917519:AIU917538 ASQ917519:ASQ917538 BCM917519:BCM917538 BMI917519:BMI917538 BWE917519:BWE917538 CGA917519:CGA917538 CPW917519:CPW917538 CZS917519:CZS917538 DJO917519:DJO917538 DTK917519:DTK917538 EDG917519:EDG917538 ENC917519:ENC917538 EWY917519:EWY917538 FGU917519:FGU917538 FQQ917519:FQQ917538 GAM917519:GAM917538 GKI917519:GKI917538 GUE917519:GUE917538 HEA917519:HEA917538 HNW917519:HNW917538 HXS917519:HXS917538 IHO917519:IHO917538 IRK917519:IRK917538 JBG917519:JBG917538 JLC917519:JLC917538 JUY917519:JUY917538 KEU917519:KEU917538 KOQ917519:KOQ917538 KYM917519:KYM917538 LII917519:LII917538 LSE917519:LSE917538 MCA917519:MCA917538 MLW917519:MLW917538 MVS917519:MVS917538 NFO917519:NFO917538 K983058:K983077 FG983055:FG983074 PC983055:PC983074 YY983055:YY983074 AIU983055:AIU983074 ASQ983055:ASQ983074 BCM983055:BCM983074 BMI983055:BMI983074 BWE983055:BWE983074 CGA983055:CGA983074 CPW983055:CPW983074 CZS983055:CZS983074 DJO983055:DJO983074 DTK983055:DTK983074 EDG983055:EDG983074 ENC983055:ENC983074 EWY983055:EWY983074 FGU983055:FGU983074 FQQ983055:FQQ983074 GAM983055:GAM983074 GKI983055:GKI983074 GUE983055:GUE983074 HEA983055:HEA983074 HNW983055:HNW983074 HXS983055:HXS983074 IHO983055:IHO983074 IRK983055:IRK983074 JBG983055:JBG983074 JLC983055:JLC983074 JUY983055:JUY983074 KEU983055:KEU983074 KOQ983055:KOQ983074 KYM983055:KYM983074 LII983055:LII983074 LSE983055:LSE983074 MCA983055:MCA983074 MLW983055:MLW983074 MVS983055:MVS983074 NFO983055:NFO983074 ET10:ET29 OP10:OP29 YL10:YL29 AIH10:AIH29 ASD10:ASD29 BBZ10:BBZ29 BLV10:BLV29 BVR10:BVR29 CFN10:CFN29 CPJ10:CPJ29 CZF10:CZF29 DJB10:DJB29 DSX10:DSX29 ECT10:ECT29 EMP10:EMP29 EWL10:EWL29 FGH10:FGH29 FQD10:FQD29 FZZ10:FZZ29 GJV10:GJV29 GTR10:GTR29 HDN10:HDN29 HNJ10:HNJ29 HXF10:HXF29 IHB10:IHB29 IQX10:IQX29 JAT10:JAT29 JKP10:JKP29 JUL10:JUL29 KEH10:KEH29 KOD10:KOD29 KXZ10:KXZ29 LHV10:LHV29 LRR10:LRR29 MBN10:MBN29 MLJ10:MLJ29 MVF10:MVF29 NFB10:NFB29 ET65551:ET65570 OP65551:OP65570 YL65551:YL65570 AIH65551:AIH65570 ASD65551:ASD65570 BBZ65551:BBZ65570 BLV65551:BLV65570 BVR65551:BVR65570 CFN65551:CFN65570 CPJ65551:CPJ65570 CZF65551:CZF65570 DJB65551:DJB65570 DSX65551:DSX65570 ECT65551:ECT65570 EMP65551:EMP65570 EWL65551:EWL65570 FGH65551:FGH65570 FQD65551:FQD65570 FZZ65551:FZZ65570 GJV65551:GJV65570 GTR65551:GTR65570 HDN65551:HDN65570 HNJ65551:HNJ65570 HXF65551:HXF65570 IHB65551:IHB65570 IQX65551:IQX65570 JAT65551:JAT65570 JKP65551:JKP65570 JUL65551:JUL65570 KEH65551:KEH65570 KOD65551:KOD65570 KXZ65551:KXZ65570 LHV65551:LHV65570 LRR65551:LRR65570 MBN65551:MBN65570 MLJ65551:MLJ65570 MVF65551:MVF65570 NFB65551:NFB65570 ET131087:ET131106 OP131087:OP131106 YL131087:YL131106 AIH131087:AIH131106 ASD131087:ASD131106 BBZ131087:BBZ131106 BLV131087:BLV131106 BVR131087:BVR131106 CFN131087:CFN131106 CPJ131087:CPJ131106 CZF131087:CZF131106 DJB131087:DJB131106 DSX131087:DSX131106 ECT131087:ECT131106 EMP131087:EMP131106 EWL131087:EWL131106 FGH131087:FGH131106 FQD131087:FQD131106 FZZ131087:FZZ131106 GJV131087:GJV131106 GTR131087:GTR131106 HDN131087:HDN131106 HNJ131087:HNJ131106 HXF131087:HXF131106 IHB131087:IHB131106 IQX131087:IQX131106 JAT131087:JAT131106 JKP131087:JKP131106 JUL131087:JUL131106 KEH131087:KEH131106 KOD131087:KOD131106 KXZ131087:KXZ131106 LHV131087:LHV131106 LRR131087:LRR131106 MBN131087:MBN131106 MLJ131087:MLJ131106 MVF131087:MVF131106 NFB131087:NFB131106 ET196623:ET196642 OP196623:OP196642 YL196623:YL196642 AIH196623:AIH196642 ASD196623:ASD196642 BBZ196623:BBZ196642 BLV196623:BLV196642 BVR196623:BVR196642 CFN196623:CFN196642 CPJ196623:CPJ196642 CZF196623:CZF196642 DJB196623:DJB196642 DSX196623:DSX196642 ECT196623:ECT196642 EMP196623:EMP196642 EWL196623:EWL196642 FGH196623:FGH196642 FQD196623:FQD196642 FZZ196623:FZZ196642 GJV196623:GJV196642 GTR196623:GTR196642 HDN196623:HDN196642 HNJ196623:HNJ196642 HXF196623:HXF196642 IHB196623:IHB196642 IQX196623:IQX196642 JAT196623:JAT196642 JKP196623:JKP196642 JUL196623:JUL196642 KEH196623:KEH196642 KOD196623:KOD196642 KXZ196623:KXZ196642 LHV196623:LHV196642 LRR196623:LRR196642 MBN196623:MBN196642 MLJ196623:MLJ196642 MVF196623:MVF196642 NFB196623:NFB196642 ET262159:ET262178 OP262159:OP262178 YL262159:YL262178 AIH262159:AIH262178 ASD262159:ASD262178 BBZ262159:BBZ262178 BLV262159:BLV262178 BVR262159:BVR262178 CFN262159:CFN262178 CPJ262159:CPJ262178 CZF262159:CZF262178 DJB262159:DJB262178 DSX262159:DSX262178 ECT262159:ECT262178 EMP262159:EMP262178 EWL262159:EWL262178 FGH262159:FGH262178 FQD262159:FQD262178 FZZ262159:FZZ262178 GJV262159:GJV262178 GTR262159:GTR262178 HDN262159:HDN262178 HNJ262159:HNJ262178 HXF262159:HXF262178 IHB262159:IHB262178 IQX262159:IQX262178 JAT262159:JAT262178 JKP262159:JKP262178 JUL262159:JUL262178 KEH262159:KEH262178 KOD262159:KOD262178 KXZ262159:KXZ262178 LHV262159:LHV262178 LRR262159:LRR262178 MBN262159:MBN262178 MLJ262159:MLJ262178 MVF262159:MVF262178 NFB262159:NFB262178 ET327695:ET327714 OP327695:OP327714 YL327695:YL327714 AIH327695:AIH327714 ASD327695:ASD327714 BBZ327695:BBZ327714 BLV327695:BLV327714 BVR327695:BVR327714 CFN327695:CFN327714 CPJ327695:CPJ327714 CZF327695:CZF327714 DJB327695:DJB327714 DSX327695:DSX327714 ECT327695:ECT327714 EMP327695:EMP327714 EWL327695:EWL327714 FGH327695:FGH327714 FQD327695:FQD327714 FZZ327695:FZZ327714 GJV327695:GJV327714 GTR327695:GTR327714 HDN327695:HDN327714 HNJ327695:HNJ327714 HXF327695:HXF327714 IHB327695:IHB327714 IQX327695:IQX327714 JAT327695:JAT327714 JKP327695:JKP327714 JUL327695:JUL327714 KEH327695:KEH327714 KOD327695:KOD327714 KXZ327695:KXZ327714 LHV327695:LHV327714 LRR327695:LRR327714 MBN327695:MBN327714 MLJ327695:MLJ327714 MVF327695:MVF327714 NFB327695:NFB327714 ET393231:ET393250 OP393231:OP393250 YL393231:YL393250 AIH393231:AIH393250 ASD393231:ASD393250 BBZ393231:BBZ393250 BLV393231:BLV393250 BVR393231:BVR393250 CFN393231:CFN393250 CPJ393231:CPJ393250 CZF393231:CZF393250 DJB393231:DJB393250 DSX393231:DSX393250 ECT393231:ECT393250 EMP393231:EMP393250 EWL393231:EWL393250 FGH393231:FGH393250 FQD393231:FQD393250 FZZ393231:FZZ393250 GJV393231:GJV393250 GTR393231:GTR393250 HDN393231:HDN393250 HNJ393231:HNJ393250 HXF393231:HXF393250 IHB393231:IHB393250 IQX393231:IQX393250 JAT393231:JAT393250 JKP393231:JKP393250 JUL393231:JUL393250 KEH393231:KEH393250 KOD393231:KOD393250 KXZ393231:KXZ393250 LHV393231:LHV393250 LRR393231:LRR393250 MBN393231:MBN393250 MLJ393231:MLJ393250 MVF393231:MVF393250 NFB393231:NFB393250 ET458767:ET458786 OP458767:OP458786 YL458767:YL458786 AIH458767:AIH458786 ASD458767:ASD458786 BBZ458767:BBZ458786 BLV458767:BLV458786 BVR458767:BVR458786 CFN458767:CFN458786 CPJ458767:CPJ458786 CZF458767:CZF458786 DJB458767:DJB458786 DSX458767:DSX458786 ECT458767:ECT458786 EMP458767:EMP458786 EWL458767:EWL458786 FGH458767:FGH458786 FQD458767:FQD458786 FZZ458767:FZZ458786 GJV458767:GJV458786 GTR458767:GTR458786 HDN458767:HDN458786 HNJ458767:HNJ458786 HXF458767:HXF458786 IHB458767:IHB458786 IQX458767:IQX458786 JAT458767:JAT458786 JKP458767:JKP458786 JUL458767:JUL458786 KEH458767:KEH458786 KOD458767:KOD458786 KXZ458767:KXZ458786 LHV458767:LHV458786 LRR458767:LRR458786 MBN458767:MBN458786 MLJ458767:MLJ458786 MVF458767:MVF458786 NFB458767:NFB458786 ET524303:ET524322 OP524303:OP524322 YL524303:YL524322 AIH524303:AIH524322 ASD524303:ASD524322 BBZ524303:BBZ524322 BLV524303:BLV524322 BVR524303:BVR524322 CFN524303:CFN524322 CPJ524303:CPJ524322 CZF524303:CZF524322 DJB524303:DJB524322 DSX524303:DSX524322 ECT524303:ECT524322 EMP524303:EMP524322 EWL524303:EWL524322 FGH524303:FGH524322 FQD524303:FQD524322 FZZ524303:FZZ524322 GJV524303:GJV524322 GTR524303:GTR524322 HDN524303:HDN524322 HNJ524303:HNJ524322 HXF524303:HXF524322 IHB524303:IHB524322 IQX524303:IQX524322 JAT524303:JAT524322 JKP524303:JKP524322 JUL524303:JUL524322 KEH524303:KEH524322 KOD524303:KOD524322 KXZ524303:KXZ524322 LHV524303:LHV524322 LRR524303:LRR524322 MBN524303:MBN524322 MLJ524303:MLJ524322 MVF524303:MVF524322 NFB524303:NFB524322 ET589839:ET589858 OP589839:OP589858 YL589839:YL589858 AIH589839:AIH589858 ASD589839:ASD589858 BBZ589839:BBZ589858 BLV589839:BLV589858 BVR589839:BVR589858 CFN589839:CFN589858 CPJ589839:CPJ589858 CZF589839:CZF589858 DJB589839:DJB589858 DSX589839:DSX589858 ECT589839:ECT589858 EMP589839:EMP589858 EWL589839:EWL589858 FGH589839:FGH589858 FQD589839:FQD589858 FZZ589839:FZZ589858 GJV589839:GJV589858 GTR589839:GTR589858 HDN589839:HDN589858 HNJ589839:HNJ589858 HXF589839:HXF589858 IHB589839:IHB589858 IQX589839:IQX589858 JAT589839:JAT589858 JKP589839:JKP589858 JUL589839:JUL589858 KEH589839:KEH589858 KOD589839:KOD589858 KXZ589839:KXZ589858 LHV589839:LHV589858 LRR589839:LRR589858 MBN589839:MBN589858 MLJ589839:MLJ589858 MVF589839:MVF589858 NFB589839:NFB589858 ET655375:ET655394 OP655375:OP655394 YL655375:YL655394 AIH655375:AIH655394 ASD655375:ASD655394 BBZ655375:BBZ655394 BLV655375:BLV655394 BVR655375:BVR655394 CFN655375:CFN655394 CPJ655375:CPJ655394 CZF655375:CZF655394 DJB655375:DJB655394 DSX655375:DSX655394 ECT655375:ECT655394 EMP655375:EMP655394 EWL655375:EWL655394 FGH655375:FGH655394 FQD655375:FQD655394 FZZ655375:FZZ655394 GJV655375:GJV655394 GTR655375:GTR655394 HDN655375:HDN655394 HNJ655375:HNJ655394 HXF655375:HXF655394 IHB655375:IHB655394 IQX655375:IQX655394 JAT655375:JAT655394 JKP655375:JKP655394 JUL655375:JUL655394 KEH655375:KEH655394 KOD655375:KOD655394 KXZ655375:KXZ655394 LHV655375:LHV655394 LRR655375:LRR655394 MBN655375:MBN655394 MLJ655375:MLJ655394 MVF655375:MVF655394 NFB655375:NFB655394 ET720911:ET720930 OP720911:OP720930 YL720911:YL720930 AIH720911:AIH720930 ASD720911:ASD720930 BBZ720911:BBZ720930 BLV720911:BLV720930 BVR720911:BVR720930 CFN720911:CFN720930 CPJ720911:CPJ720930 CZF720911:CZF720930 DJB720911:DJB720930 DSX720911:DSX720930 ECT720911:ECT720930 EMP720911:EMP720930 EWL720911:EWL720930 FGH720911:FGH720930 FQD720911:FQD720930 FZZ720911:FZZ720930 GJV720911:GJV720930 GTR720911:GTR720930 HDN720911:HDN720930 HNJ720911:HNJ720930 HXF720911:HXF720930 IHB720911:IHB720930 IQX720911:IQX720930 JAT720911:JAT720930 JKP720911:JKP720930 JUL720911:JUL720930 KEH720911:KEH720930 KOD720911:KOD720930 KXZ720911:KXZ720930 LHV720911:LHV720930 LRR720911:LRR720930 MBN720911:MBN720930 MLJ720911:MLJ720930 MVF720911:MVF720930 NFB720911:NFB720930 ET786447:ET786466 OP786447:OP786466 YL786447:YL786466 AIH786447:AIH786466 ASD786447:ASD786466 BBZ786447:BBZ786466 BLV786447:BLV786466 BVR786447:BVR786466 CFN786447:CFN786466 CPJ786447:CPJ786466 CZF786447:CZF786466 DJB786447:DJB786466 DSX786447:DSX786466 ECT786447:ECT786466 EMP786447:EMP786466 EWL786447:EWL786466 FGH786447:FGH786466 FQD786447:FQD786466 FZZ786447:FZZ786466 GJV786447:GJV786466 GTR786447:GTR786466 HDN786447:HDN786466 HNJ786447:HNJ786466 HXF786447:HXF786466 IHB786447:IHB786466 IQX786447:IQX786466 JAT786447:JAT786466 JKP786447:JKP786466 JUL786447:JUL786466 KEH786447:KEH786466 KOD786447:KOD786466 KXZ786447:KXZ786466 LHV786447:LHV786466 LRR786447:LRR786466 MBN786447:MBN786466 MLJ786447:MLJ786466 MVF786447:MVF786466 NFB786447:NFB786466 ET851983:ET852002 OP851983:OP852002 YL851983:YL852002 AIH851983:AIH852002 ASD851983:ASD852002 BBZ851983:BBZ852002 BLV851983:BLV852002 BVR851983:BVR852002 CFN851983:CFN852002 CPJ851983:CPJ852002 CZF851983:CZF852002 DJB851983:DJB852002 DSX851983:DSX852002 ECT851983:ECT852002 EMP851983:EMP852002 EWL851983:EWL852002 FGH851983:FGH852002 FQD851983:FQD852002 FZZ851983:FZZ852002 GJV851983:GJV852002 GTR851983:GTR852002 HDN851983:HDN852002 HNJ851983:HNJ852002 HXF851983:HXF852002 IHB851983:IHB852002 IQX851983:IQX852002 JAT851983:JAT852002 JKP851983:JKP852002 JUL851983:JUL852002 KEH851983:KEH852002 KOD851983:KOD852002 KXZ851983:KXZ852002 LHV851983:LHV852002 LRR851983:LRR852002 MBN851983:MBN852002 MLJ851983:MLJ852002 MVF851983:MVF852002 NFB851983:NFB852002 ET917519:ET917538 OP917519:OP917538 YL917519:YL917538 AIH917519:AIH917538 ASD917519:ASD917538 BBZ917519:BBZ917538 BLV917519:BLV917538 BVR917519:BVR917538 CFN917519:CFN917538 CPJ917519:CPJ917538 CZF917519:CZF917538 DJB917519:DJB917538 DSX917519:DSX917538 ECT917519:ECT917538 EMP917519:EMP917538 EWL917519:EWL917538 FGH917519:FGH917538 FQD917519:FQD917538 FZZ917519:FZZ917538 GJV917519:GJV917538 GTR917519:GTR917538 HDN917519:HDN917538 HNJ917519:HNJ917538 HXF917519:HXF917538 IHB917519:IHB917538 IQX917519:IQX917538 JAT917519:JAT917538 JKP917519:JKP917538 JUL917519:JUL917538 KEH917519:KEH917538 KOD917519:KOD917538 KXZ917519:KXZ917538 LHV917519:LHV917538 LRR917519:LRR917538 MBN917519:MBN917538 MLJ917519:MLJ917538 MVF917519:MVF917538 NFB917519:NFB917538 ET983055:ET983074 OP983055:OP983074 YL983055:YL983074 AIH983055:AIH983074 ASD983055:ASD983074 BBZ983055:BBZ983074 BLV983055:BLV983074 BVR983055:BVR983074 CFN983055:CFN983074 CPJ983055:CPJ983074 CZF983055:CZF983074 DJB983055:DJB983074 DSX983055:DSX983074 ECT983055:ECT983074 EMP983055:EMP983074 EWL983055:EWL983074 FGH983055:FGH983074 FQD983055:FQD983074 FZZ983055:FZZ983074 GJV983055:GJV983074 GTR983055:GTR983074 HDN983055:HDN983074 HNJ983055:HNJ983074 HXF983055:HXF983074 IHB983055:IHB983074 IQX983055:IQX983074 JAT983055:JAT983074 JKP983055:JKP983074 JUL983055:JUL983074 KEH983055:KEH983074 KOD983055:KOD983074 KXZ983055:KXZ983074 LHV983055:LHV983074 LRR983055:LRR983074 MBN983055:MBN983074 MLJ983055:MLJ983074 MVF983055:MVF983074 NFB983055:NFB983074 FL10:FL29 PH10:PH29 ZD10:ZD29 AIZ10:AIZ29 ASV10:ASV29 BCR10:BCR29 BMN10:BMN29 BWJ10:BWJ29 CGF10:CGF29 CQB10:CQB29 CZX10:CZX29 DJT10:DJT29 DTP10:DTP29 EDL10:EDL29 ENH10:ENH29 EXD10:EXD29 FGZ10:FGZ29 FQV10:FQV29 GAR10:GAR29 GKN10:GKN29 GUJ10:GUJ29 HEF10:HEF29 HOB10:HOB29 HXX10:HXX29 IHT10:IHT29 IRP10:IRP29 JBL10:JBL29 JLH10:JLH29 JVD10:JVD29 KEZ10:KEZ29 KOV10:KOV29 KYR10:KYR29 LIN10:LIN29 LSJ10:LSJ29 MCF10:MCF29 MMB10:MMB29 MVX10:MVX29 NFT10:NFT29 O65554:O65573 FL65551:FL65570 PH65551:PH65570 ZD65551:ZD65570 AIZ65551:AIZ65570 ASV65551:ASV65570 BCR65551:BCR65570 BMN65551:BMN65570 BWJ65551:BWJ65570 CGF65551:CGF65570 CQB65551:CQB65570 CZX65551:CZX65570 DJT65551:DJT65570 DTP65551:DTP65570 EDL65551:EDL65570 ENH65551:ENH65570 EXD65551:EXD65570 FGZ65551:FGZ65570 FQV65551:FQV65570 GAR65551:GAR65570 GKN65551:GKN65570 GUJ65551:GUJ65570 HEF65551:HEF65570 HOB65551:HOB65570 HXX65551:HXX65570 IHT65551:IHT65570 IRP65551:IRP65570 JBL65551:JBL65570 JLH65551:JLH65570 JVD65551:JVD65570 KEZ65551:KEZ65570 KOV65551:KOV65570 KYR65551:KYR65570 LIN65551:LIN65570 LSJ65551:LSJ65570 MCF65551:MCF65570 MMB65551:MMB65570 MVX65551:MVX65570 NFT65551:NFT65570 O131090:O131109 FL131087:FL131106 PH131087:PH131106 ZD131087:ZD131106 AIZ131087:AIZ131106 ASV131087:ASV131106 BCR131087:BCR131106 BMN131087:BMN131106 BWJ131087:BWJ131106 CGF131087:CGF131106 CQB131087:CQB131106 CZX131087:CZX131106 DJT131087:DJT131106 DTP131087:DTP131106 EDL131087:EDL131106 ENH131087:ENH131106 EXD131087:EXD131106 FGZ131087:FGZ131106 FQV131087:FQV131106 GAR131087:GAR131106 GKN131087:GKN131106 GUJ131087:GUJ131106 HEF131087:HEF131106 HOB131087:HOB131106 HXX131087:HXX131106 IHT131087:IHT131106 IRP131087:IRP131106 JBL131087:JBL131106 JLH131087:JLH131106 JVD131087:JVD131106 KEZ131087:KEZ131106 KOV131087:KOV131106 KYR131087:KYR131106 LIN131087:LIN131106 LSJ131087:LSJ131106 MCF131087:MCF131106 MMB131087:MMB131106 MVX131087:MVX131106 NFT131087:NFT131106 O196626:O196645 FL196623:FL196642 PH196623:PH196642 ZD196623:ZD196642 AIZ196623:AIZ196642 ASV196623:ASV196642 BCR196623:BCR196642 BMN196623:BMN196642 BWJ196623:BWJ196642 CGF196623:CGF196642 CQB196623:CQB196642 CZX196623:CZX196642 DJT196623:DJT196642 DTP196623:DTP196642 EDL196623:EDL196642 ENH196623:ENH196642 EXD196623:EXD196642 FGZ196623:FGZ196642 FQV196623:FQV196642 GAR196623:GAR196642 GKN196623:GKN196642 GUJ196623:GUJ196642 HEF196623:HEF196642 HOB196623:HOB196642 HXX196623:HXX196642 IHT196623:IHT196642 IRP196623:IRP196642 JBL196623:JBL196642 JLH196623:JLH196642 JVD196623:JVD196642 KEZ196623:KEZ196642 KOV196623:KOV196642 KYR196623:KYR196642 LIN196623:LIN196642 LSJ196623:LSJ196642 MCF196623:MCF196642 MMB196623:MMB196642 MVX196623:MVX196642 NFT196623:NFT196642 O262162:O262181 FL262159:FL262178 PH262159:PH262178 ZD262159:ZD262178 AIZ262159:AIZ262178 ASV262159:ASV262178 BCR262159:BCR262178 BMN262159:BMN262178 BWJ262159:BWJ262178 CGF262159:CGF262178 CQB262159:CQB262178 CZX262159:CZX262178 DJT262159:DJT262178 DTP262159:DTP262178 EDL262159:EDL262178 ENH262159:ENH262178 EXD262159:EXD262178 FGZ262159:FGZ262178 FQV262159:FQV262178 GAR262159:GAR262178 GKN262159:GKN262178 GUJ262159:GUJ262178 HEF262159:HEF262178 HOB262159:HOB262178 HXX262159:HXX262178 IHT262159:IHT262178 IRP262159:IRP262178 JBL262159:JBL262178 JLH262159:JLH262178 JVD262159:JVD262178 KEZ262159:KEZ262178 KOV262159:KOV262178 KYR262159:KYR262178 LIN262159:LIN262178 LSJ262159:LSJ262178 MCF262159:MCF262178 MMB262159:MMB262178 MVX262159:MVX262178 NFT262159:NFT262178 O327698:O327717 FL327695:FL327714 PH327695:PH327714 ZD327695:ZD327714 AIZ327695:AIZ327714 ASV327695:ASV327714 BCR327695:BCR327714 BMN327695:BMN327714 BWJ327695:BWJ327714 CGF327695:CGF327714 CQB327695:CQB327714 CZX327695:CZX327714 DJT327695:DJT327714 DTP327695:DTP327714 EDL327695:EDL327714 ENH327695:ENH327714 EXD327695:EXD327714 FGZ327695:FGZ327714 FQV327695:FQV327714 GAR327695:GAR327714 GKN327695:GKN327714 GUJ327695:GUJ327714 HEF327695:HEF327714 HOB327695:HOB327714 HXX327695:HXX327714 IHT327695:IHT327714 IRP327695:IRP327714 JBL327695:JBL327714 JLH327695:JLH327714 JVD327695:JVD327714 KEZ327695:KEZ327714 KOV327695:KOV327714 KYR327695:KYR327714 LIN327695:LIN327714 LSJ327695:LSJ327714 MCF327695:MCF327714 MMB327695:MMB327714 MVX327695:MVX327714 NFT327695:NFT327714 O393234:O393253 FL393231:FL393250 PH393231:PH393250 ZD393231:ZD393250 AIZ393231:AIZ393250 ASV393231:ASV393250 BCR393231:BCR393250 BMN393231:BMN393250 BWJ393231:BWJ393250 CGF393231:CGF393250 CQB393231:CQB393250 CZX393231:CZX393250 DJT393231:DJT393250 DTP393231:DTP393250 EDL393231:EDL393250 ENH393231:ENH393250 EXD393231:EXD393250 FGZ393231:FGZ393250 FQV393231:FQV393250 GAR393231:GAR393250 GKN393231:GKN393250 GUJ393231:GUJ393250 HEF393231:HEF393250 HOB393231:HOB393250 HXX393231:HXX393250 IHT393231:IHT393250 IRP393231:IRP393250 JBL393231:JBL393250 JLH393231:JLH393250 JVD393231:JVD393250 KEZ393231:KEZ393250 KOV393231:KOV393250 KYR393231:KYR393250 LIN393231:LIN393250 LSJ393231:LSJ393250 MCF393231:MCF393250 MMB393231:MMB393250 MVX393231:MVX393250 NFT393231:NFT393250 O458770:O458789 FL458767:FL458786 PH458767:PH458786 ZD458767:ZD458786 AIZ458767:AIZ458786 ASV458767:ASV458786 BCR458767:BCR458786 BMN458767:BMN458786 BWJ458767:BWJ458786 CGF458767:CGF458786 CQB458767:CQB458786 CZX458767:CZX458786 DJT458767:DJT458786 DTP458767:DTP458786 EDL458767:EDL458786 ENH458767:ENH458786 EXD458767:EXD458786 FGZ458767:FGZ458786 FQV458767:FQV458786 GAR458767:GAR458786 GKN458767:GKN458786 GUJ458767:GUJ458786 HEF458767:HEF458786 HOB458767:HOB458786 HXX458767:HXX458786 IHT458767:IHT458786 IRP458767:IRP458786 JBL458767:JBL458786 JLH458767:JLH458786 JVD458767:JVD458786 KEZ458767:KEZ458786 KOV458767:KOV458786 KYR458767:KYR458786 LIN458767:LIN458786 LSJ458767:LSJ458786 MCF458767:MCF458786 MMB458767:MMB458786 MVX458767:MVX458786 NFT458767:NFT458786 O524306:O524325 FL524303:FL524322 PH524303:PH524322 ZD524303:ZD524322 AIZ524303:AIZ524322 ASV524303:ASV524322 BCR524303:BCR524322 BMN524303:BMN524322 BWJ524303:BWJ524322 CGF524303:CGF524322 CQB524303:CQB524322 CZX524303:CZX524322 DJT524303:DJT524322 DTP524303:DTP524322 EDL524303:EDL524322 ENH524303:ENH524322 EXD524303:EXD524322 FGZ524303:FGZ524322 FQV524303:FQV524322 GAR524303:GAR524322 GKN524303:GKN524322 GUJ524303:GUJ524322 HEF524303:HEF524322 HOB524303:HOB524322 HXX524303:HXX524322 IHT524303:IHT524322 IRP524303:IRP524322 JBL524303:JBL524322 JLH524303:JLH524322 JVD524303:JVD524322 KEZ524303:KEZ524322 KOV524303:KOV524322 KYR524303:KYR524322 LIN524303:LIN524322 LSJ524303:LSJ524322 MCF524303:MCF524322 MMB524303:MMB524322 MVX524303:MVX524322 NFT524303:NFT524322 O589842:O589861 FL589839:FL589858 PH589839:PH589858 ZD589839:ZD589858 AIZ589839:AIZ589858 ASV589839:ASV589858 BCR589839:BCR589858 BMN589839:BMN589858 BWJ589839:BWJ589858 CGF589839:CGF589858 CQB589839:CQB589858 CZX589839:CZX589858 DJT589839:DJT589858 DTP589839:DTP589858 EDL589839:EDL589858 ENH589839:ENH589858 EXD589839:EXD589858 FGZ589839:FGZ589858 FQV589839:FQV589858 GAR589839:GAR589858 GKN589839:GKN589858 GUJ589839:GUJ589858 HEF589839:HEF589858 HOB589839:HOB589858 HXX589839:HXX589858 IHT589839:IHT589858 IRP589839:IRP589858 JBL589839:JBL589858 JLH589839:JLH589858 JVD589839:JVD589858 KEZ589839:KEZ589858 KOV589839:KOV589858 KYR589839:KYR589858 LIN589839:LIN589858 LSJ589839:LSJ589858 MCF589839:MCF589858 MMB589839:MMB589858 MVX589839:MVX589858 NFT589839:NFT589858 O655378:O655397 FL655375:FL655394 PH655375:PH655394 ZD655375:ZD655394 AIZ655375:AIZ655394 ASV655375:ASV655394 BCR655375:BCR655394 BMN655375:BMN655394 BWJ655375:BWJ655394 CGF655375:CGF655394 CQB655375:CQB655394 CZX655375:CZX655394 DJT655375:DJT655394 DTP655375:DTP655394 EDL655375:EDL655394 ENH655375:ENH655394 EXD655375:EXD655394 FGZ655375:FGZ655394 FQV655375:FQV655394 GAR655375:GAR655394 GKN655375:GKN655394 GUJ655375:GUJ655394 HEF655375:HEF655394 HOB655375:HOB655394 HXX655375:HXX655394 IHT655375:IHT655394 IRP655375:IRP655394 JBL655375:JBL655394 JLH655375:JLH655394 JVD655375:JVD655394 KEZ655375:KEZ655394 KOV655375:KOV655394 KYR655375:KYR655394 LIN655375:LIN655394 LSJ655375:LSJ655394 MCF655375:MCF655394 MMB655375:MMB655394 MVX655375:MVX655394 NFT655375:NFT655394 O720914:O720933 FL720911:FL720930 PH720911:PH720930 ZD720911:ZD720930 AIZ720911:AIZ720930 ASV720911:ASV720930 BCR720911:BCR720930 BMN720911:BMN720930 BWJ720911:BWJ720930 CGF720911:CGF720930 CQB720911:CQB720930 CZX720911:CZX720930 DJT720911:DJT720930 DTP720911:DTP720930 EDL720911:EDL720930 ENH720911:ENH720930 EXD720911:EXD720930 FGZ720911:FGZ720930 FQV720911:FQV720930 GAR720911:GAR720930 GKN720911:GKN720930 GUJ720911:GUJ720930 HEF720911:HEF720930 HOB720911:HOB720930 HXX720911:HXX720930 IHT720911:IHT720930 IRP720911:IRP720930 JBL720911:JBL720930 JLH720911:JLH720930 JVD720911:JVD720930 KEZ720911:KEZ720930 KOV720911:KOV720930 KYR720911:KYR720930 LIN720911:LIN720930 LSJ720911:LSJ720930 MCF720911:MCF720930 MMB720911:MMB720930 MVX720911:MVX720930 NFT720911:NFT720930 O786450:O786469 FL786447:FL786466 PH786447:PH786466 ZD786447:ZD786466 AIZ786447:AIZ786466 ASV786447:ASV786466 BCR786447:BCR786466 BMN786447:BMN786466 BWJ786447:BWJ786466 CGF786447:CGF786466 CQB786447:CQB786466 CZX786447:CZX786466 DJT786447:DJT786466 DTP786447:DTP786466 EDL786447:EDL786466 ENH786447:ENH786466 EXD786447:EXD786466 FGZ786447:FGZ786466 FQV786447:FQV786466 GAR786447:GAR786466 GKN786447:GKN786466 GUJ786447:GUJ786466 HEF786447:HEF786466 HOB786447:HOB786466 HXX786447:HXX786466 IHT786447:IHT786466 IRP786447:IRP786466 JBL786447:JBL786466 JLH786447:JLH786466 JVD786447:JVD786466 KEZ786447:KEZ786466 KOV786447:KOV786466 KYR786447:KYR786466 LIN786447:LIN786466 LSJ786447:LSJ786466 MCF786447:MCF786466 MMB786447:MMB786466 MVX786447:MVX786466 NFT786447:NFT786466 O851986:O852005 FL851983:FL852002 PH851983:PH852002 ZD851983:ZD852002 AIZ851983:AIZ852002 ASV851983:ASV852002 BCR851983:BCR852002 BMN851983:BMN852002 BWJ851983:BWJ852002 CGF851983:CGF852002 CQB851983:CQB852002 CZX851983:CZX852002 DJT851983:DJT852002 DTP851983:DTP852002 EDL851983:EDL852002 ENH851983:ENH852002 EXD851983:EXD852002 FGZ851983:FGZ852002 FQV851983:FQV852002 GAR851983:GAR852002 GKN851983:GKN852002 GUJ851983:GUJ852002 HEF851983:HEF852002 HOB851983:HOB852002 HXX851983:HXX852002 IHT851983:IHT852002 IRP851983:IRP852002 JBL851983:JBL852002 JLH851983:JLH852002 JVD851983:JVD852002 KEZ851983:KEZ852002 KOV851983:KOV852002 KYR851983:KYR852002 LIN851983:LIN852002 LSJ851983:LSJ852002 MCF851983:MCF852002 MMB851983:MMB852002 MVX851983:MVX852002 NFT851983:NFT852002 O917522:O917541 FL917519:FL917538 PH917519:PH917538 ZD917519:ZD917538 AIZ917519:AIZ917538 ASV917519:ASV917538 BCR917519:BCR917538 BMN917519:BMN917538 BWJ917519:BWJ917538 CGF917519:CGF917538 CQB917519:CQB917538 CZX917519:CZX917538 DJT917519:DJT917538 DTP917519:DTP917538 EDL917519:EDL917538 ENH917519:ENH917538 EXD917519:EXD917538 FGZ917519:FGZ917538 FQV917519:FQV917538 GAR917519:GAR917538 GKN917519:GKN917538 GUJ917519:GUJ917538 HEF917519:HEF917538 HOB917519:HOB917538 HXX917519:HXX917538 IHT917519:IHT917538 IRP917519:IRP917538 JBL917519:JBL917538 JLH917519:JLH917538 JVD917519:JVD917538 KEZ917519:KEZ917538 KOV917519:KOV917538 KYR917519:KYR917538 LIN917519:LIN917538 LSJ917519:LSJ917538 MCF917519:MCF917538 MMB917519:MMB917538 MVX917519:MVX917538 NFT917519:NFT917538 O983058:O983077 FL983055:FL983074 PH983055:PH983074 ZD983055:ZD983074 AIZ983055:AIZ983074 ASV983055:ASV983074 BCR983055:BCR983074 BMN983055:BMN983074 BWJ983055:BWJ983074 CGF983055:CGF983074 CQB983055:CQB983074 CZX983055:CZX983074 DJT983055:DJT983074 DTP983055:DTP983074 EDL983055:EDL983074 ENH983055:ENH983074 EXD983055:EXD983074 FGZ983055:FGZ983074 FQV983055:FQV983074 GAR983055:GAR983074 GKN983055:GKN983074 GUJ983055:GUJ983074 HEF983055:HEF983074 HOB983055:HOB983074 HXX983055:HXX983074 IHT983055:IHT983074 IRP983055:IRP983074 JBL983055:JBL983074 JLH983055:JLH983074 JVD983055:JVD983074 KEZ983055:KEZ983074 KOV983055:KOV983074 KYR983055:KYR983074 LIN983055:LIN983074 LSJ983055:LSJ983074 MCF983055:MCF983074 MMB983055:MMB983074 MVX983055:MVX983074 NFT983055:NFT983074 FP28:FP29 PL28:PL29 ZH28:ZH29 AJD28:AJD29 ASZ28:ASZ29 BCV28:BCV29 BMR28:BMR29 BWN28:BWN29 CGJ28:CGJ29 CQF28:CQF29 DAB28:DAB29 DJX28:DJX29 DTT28:DTT29 EDP28:EDP29 ENL28:ENL29 EXH28:EXH29 FHD28:FHD29 FQZ28:FQZ29 GAV28:GAV29 GKR28:GKR29 GUN28:GUN29 HEJ28:HEJ29 HOF28:HOF29 HYB28:HYB29 IHX28:IHX29 IRT28:IRT29 JBP28:JBP29 JLL28:JLL29 JVH28:JVH29 KFD28:KFD29 KOZ28:KOZ29 KYV28:KYV29 LIR28:LIR29 LSN28:LSN29 MCJ28:MCJ29 MMF28:MMF29 MWB28:MWB29 NFX28:NFX29 FP65569:FP65570 PL65569:PL65570 ZH65569:ZH65570 AJD65569:AJD65570 ASZ65569:ASZ65570 BCV65569:BCV65570 BMR65569:BMR65570 BWN65569:BWN65570 CGJ65569:CGJ65570 CQF65569:CQF65570 DAB65569:DAB65570 DJX65569:DJX65570 DTT65569:DTT65570 EDP65569:EDP65570 ENL65569:ENL65570 EXH65569:EXH65570 FHD65569:FHD65570 FQZ65569:FQZ65570 GAV65569:GAV65570 GKR65569:GKR65570 GUN65569:GUN65570 HEJ65569:HEJ65570 HOF65569:HOF65570 HYB65569:HYB65570 IHX65569:IHX65570 IRT65569:IRT65570 JBP65569:JBP65570 JLL65569:JLL65570 JVH65569:JVH65570 KFD65569:KFD65570 KOZ65569:KOZ65570 KYV65569:KYV65570 LIR65569:LIR65570 LSN65569:LSN65570 MCJ65569:MCJ65570 MMF65569:MMF65570 MWB65569:MWB65570 NFX65569:NFX65570 FP131105:FP131106 PL131105:PL131106 ZH131105:ZH131106 AJD131105:AJD131106 ASZ131105:ASZ131106 BCV131105:BCV131106 BMR131105:BMR131106 BWN131105:BWN131106 CGJ131105:CGJ131106 CQF131105:CQF131106 DAB131105:DAB131106 DJX131105:DJX131106 DTT131105:DTT131106 EDP131105:EDP131106 ENL131105:ENL131106 EXH131105:EXH131106 FHD131105:FHD131106 FQZ131105:FQZ131106 GAV131105:GAV131106 GKR131105:GKR131106 GUN131105:GUN131106 HEJ131105:HEJ131106 HOF131105:HOF131106 HYB131105:HYB131106 IHX131105:IHX131106 IRT131105:IRT131106 JBP131105:JBP131106 JLL131105:JLL131106 JVH131105:JVH131106 KFD131105:KFD131106 KOZ131105:KOZ131106 KYV131105:KYV131106 LIR131105:LIR131106 LSN131105:LSN131106 MCJ131105:MCJ131106 MMF131105:MMF131106 MWB131105:MWB131106 NFX131105:NFX131106 FP196641:FP196642 PL196641:PL196642 ZH196641:ZH196642 AJD196641:AJD196642 ASZ196641:ASZ196642 BCV196641:BCV196642 BMR196641:BMR196642 BWN196641:BWN196642 CGJ196641:CGJ196642 CQF196641:CQF196642 DAB196641:DAB196642 DJX196641:DJX196642 DTT196641:DTT196642 EDP196641:EDP196642 ENL196641:ENL196642 EXH196641:EXH196642 FHD196641:FHD196642 FQZ196641:FQZ196642 GAV196641:GAV196642 GKR196641:GKR196642 GUN196641:GUN196642 HEJ196641:HEJ196642 HOF196641:HOF196642 HYB196641:HYB196642 IHX196641:IHX196642 IRT196641:IRT196642 JBP196641:JBP196642 JLL196641:JLL196642 JVH196641:JVH196642 KFD196641:KFD196642 KOZ196641:KOZ196642 KYV196641:KYV196642 LIR196641:LIR196642 LSN196641:LSN196642 MCJ196641:MCJ196642 MMF196641:MMF196642 MWB196641:MWB196642 NFX196641:NFX196642 FP262177:FP262178 PL262177:PL262178 ZH262177:ZH262178 AJD262177:AJD262178 ASZ262177:ASZ262178 BCV262177:BCV262178 BMR262177:BMR262178 BWN262177:BWN262178 CGJ262177:CGJ262178 CQF262177:CQF262178 DAB262177:DAB262178 DJX262177:DJX262178 DTT262177:DTT262178 EDP262177:EDP262178 ENL262177:ENL262178 EXH262177:EXH262178 FHD262177:FHD262178 FQZ262177:FQZ262178 GAV262177:GAV262178 GKR262177:GKR262178 GUN262177:GUN262178 HEJ262177:HEJ262178 HOF262177:HOF262178 HYB262177:HYB262178 IHX262177:IHX262178 IRT262177:IRT262178 JBP262177:JBP262178 JLL262177:JLL262178 JVH262177:JVH262178 KFD262177:KFD262178 KOZ262177:KOZ262178 KYV262177:KYV262178 LIR262177:LIR262178 LSN262177:LSN262178 MCJ262177:MCJ262178 MMF262177:MMF262178 MWB262177:MWB262178 NFX262177:NFX262178 FP327713:FP327714 PL327713:PL327714 ZH327713:ZH327714 AJD327713:AJD327714 ASZ327713:ASZ327714 BCV327713:BCV327714 BMR327713:BMR327714 BWN327713:BWN327714 CGJ327713:CGJ327714 CQF327713:CQF327714 DAB327713:DAB327714 DJX327713:DJX327714 DTT327713:DTT327714 EDP327713:EDP327714 ENL327713:ENL327714 EXH327713:EXH327714 FHD327713:FHD327714 FQZ327713:FQZ327714 GAV327713:GAV327714 GKR327713:GKR327714 GUN327713:GUN327714 HEJ327713:HEJ327714 HOF327713:HOF327714 HYB327713:HYB327714 IHX327713:IHX327714 IRT327713:IRT327714 JBP327713:JBP327714 JLL327713:JLL327714 JVH327713:JVH327714 KFD327713:KFD327714 KOZ327713:KOZ327714 KYV327713:KYV327714 LIR327713:LIR327714 LSN327713:LSN327714 MCJ327713:MCJ327714 MMF327713:MMF327714 MWB327713:MWB327714 NFX327713:NFX327714 FP393249:FP393250 PL393249:PL393250 ZH393249:ZH393250 AJD393249:AJD393250 ASZ393249:ASZ393250 BCV393249:BCV393250 BMR393249:BMR393250 BWN393249:BWN393250 CGJ393249:CGJ393250 CQF393249:CQF393250 DAB393249:DAB393250 DJX393249:DJX393250 DTT393249:DTT393250 EDP393249:EDP393250 ENL393249:ENL393250 EXH393249:EXH393250 FHD393249:FHD393250 FQZ393249:FQZ393250 GAV393249:GAV393250 GKR393249:GKR393250 GUN393249:GUN393250 HEJ393249:HEJ393250 HOF393249:HOF393250 HYB393249:HYB393250 IHX393249:IHX393250 IRT393249:IRT393250 JBP393249:JBP393250 JLL393249:JLL393250 JVH393249:JVH393250 KFD393249:KFD393250 KOZ393249:KOZ393250 KYV393249:KYV393250 LIR393249:LIR393250 LSN393249:LSN393250 MCJ393249:MCJ393250 MMF393249:MMF393250 MWB393249:MWB393250 NFX393249:NFX393250 FP458785:FP458786 PL458785:PL458786 ZH458785:ZH458786 AJD458785:AJD458786 ASZ458785:ASZ458786 BCV458785:BCV458786 BMR458785:BMR458786 BWN458785:BWN458786 CGJ458785:CGJ458786 CQF458785:CQF458786 DAB458785:DAB458786 DJX458785:DJX458786 DTT458785:DTT458786 EDP458785:EDP458786 ENL458785:ENL458786 EXH458785:EXH458786 FHD458785:FHD458786 FQZ458785:FQZ458786 GAV458785:GAV458786 GKR458785:GKR458786 GUN458785:GUN458786 HEJ458785:HEJ458786 HOF458785:HOF458786 HYB458785:HYB458786 IHX458785:IHX458786 IRT458785:IRT458786 JBP458785:JBP458786 JLL458785:JLL458786 JVH458785:JVH458786 KFD458785:KFD458786 KOZ458785:KOZ458786 KYV458785:KYV458786 LIR458785:LIR458786 LSN458785:LSN458786 MCJ458785:MCJ458786 MMF458785:MMF458786 MWB458785:MWB458786 NFX458785:NFX458786 FP524321:FP524322 PL524321:PL524322 ZH524321:ZH524322 AJD524321:AJD524322 ASZ524321:ASZ524322 BCV524321:BCV524322 BMR524321:BMR524322 BWN524321:BWN524322 CGJ524321:CGJ524322 CQF524321:CQF524322 DAB524321:DAB524322 DJX524321:DJX524322 DTT524321:DTT524322 EDP524321:EDP524322 ENL524321:ENL524322 EXH524321:EXH524322 FHD524321:FHD524322 FQZ524321:FQZ524322 GAV524321:GAV524322 GKR524321:GKR524322 GUN524321:GUN524322 HEJ524321:HEJ524322 HOF524321:HOF524322 HYB524321:HYB524322 IHX524321:IHX524322 IRT524321:IRT524322 JBP524321:JBP524322 JLL524321:JLL524322 JVH524321:JVH524322 KFD524321:KFD524322 KOZ524321:KOZ524322 KYV524321:KYV524322 LIR524321:LIR524322 LSN524321:LSN524322 MCJ524321:MCJ524322 MMF524321:MMF524322 MWB524321:MWB524322 NFX524321:NFX524322 FP589857:FP589858 PL589857:PL589858 ZH589857:ZH589858 AJD589857:AJD589858 ASZ589857:ASZ589858 BCV589857:BCV589858 BMR589857:BMR589858 BWN589857:BWN589858 CGJ589857:CGJ589858 CQF589857:CQF589858 DAB589857:DAB589858 DJX589857:DJX589858 DTT589857:DTT589858 EDP589857:EDP589858 ENL589857:ENL589858 EXH589857:EXH589858 FHD589857:FHD589858 FQZ589857:FQZ589858 GAV589857:GAV589858 GKR589857:GKR589858 GUN589857:GUN589858 HEJ589857:HEJ589858 HOF589857:HOF589858 HYB589857:HYB589858 IHX589857:IHX589858 IRT589857:IRT589858 JBP589857:JBP589858 JLL589857:JLL589858 JVH589857:JVH589858 KFD589857:KFD589858 KOZ589857:KOZ589858 KYV589857:KYV589858 LIR589857:LIR589858 LSN589857:LSN589858 MCJ589857:MCJ589858 MMF589857:MMF589858 MWB589857:MWB589858 NFX589857:NFX589858 FP655393:FP655394 PL655393:PL655394 ZH655393:ZH655394 AJD655393:AJD655394 ASZ655393:ASZ655394 BCV655393:BCV655394 BMR655393:BMR655394 BWN655393:BWN655394 CGJ655393:CGJ655394 CQF655393:CQF655394 DAB655393:DAB655394 DJX655393:DJX655394 DTT655393:DTT655394 EDP655393:EDP655394 ENL655393:ENL655394 EXH655393:EXH655394 FHD655393:FHD655394 FQZ655393:FQZ655394 GAV655393:GAV655394 GKR655393:GKR655394 GUN655393:GUN655394 HEJ655393:HEJ655394 HOF655393:HOF655394 HYB655393:HYB655394 IHX655393:IHX655394 IRT655393:IRT655394 JBP655393:JBP655394 JLL655393:JLL655394 JVH655393:JVH655394 KFD655393:KFD655394 KOZ655393:KOZ655394 KYV655393:KYV655394 LIR655393:LIR655394 LSN655393:LSN655394 MCJ655393:MCJ655394 MMF655393:MMF655394 MWB655393:MWB655394 NFX655393:NFX655394 FP720929:FP720930 PL720929:PL720930 ZH720929:ZH720930 AJD720929:AJD720930 ASZ720929:ASZ720930 BCV720929:BCV720930 BMR720929:BMR720930 BWN720929:BWN720930 CGJ720929:CGJ720930 CQF720929:CQF720930 DAB720929:DAB720930 DJX720929:DJX720930 DTT720929:DTT720930 EDP720929:EDP720930 ENL720929:ENL720930 EXH720929:EXH720930 FHD720929:FHD720930 FQZ720929:FQZ720930 GAV720929:GAV720930 GKR720929:GKR720930 GUN720929:GUN720930 HEJ720929:HEJ720930 HOF720929:HOF720930 HYB720929:HYB720930 IHX720929:IHX720930 IRT720929:IRT720930 JBP720929:JBP720930 JLL720929:JLL720930 JVH720929:JVH720930 KFD720929:KFD720930 KOZ720929:KOZ720930 KYV720929:KYV720930 LIR720929:LIR720930 LSN720929:LSN720930 MCJ720929:MCJ720930 MMF720929:MMF720930 MWB720929:MWB720930 NFX720929:NFX720930 FP786465:FP786466 PL786465:PL786466 ZH786465:ZH786466 AJD786465:AJD786466 ASZ786465:ASZ786466 BCV786465:BCV786466 BMR786465:BMR786466 BWN786465:BWN786466 CGJ786465:CGJ786466 CQF786465:CQF786466 DAB786465:DAB786466 DJX786465:DJX786466 DTT786465:DTT786466 EDP786465:EDP786466 ENL786465:ENL786466 EXH786465:EXH786466 FHD786465:FHD786466 FQZ786465:FQZ786466 GAV786465:GAV786466 GKR786465:GKR786466 GUN786465:GUN786466 HEJ786465:HEJ786466 HOF786465:HOF786466 HYB786465:HYB786466 IHX786465:IHX786466 IRT786465:IRT786466 JBP786465:JBP786466 JLL786465:JLL786466 JVH786465:JVH786466 KFD786465:KFD786466 KOZ786465:KOZ786466 KYV786465:KYV786466 LIR786465:LIR786466 LSN786465:LSN786466 MCJ786465:MCJ786466 MMF786465:MMF786466 MWB786465:MWB786466 NFX786465:NFX786466 FP852001:FP852002 PL852001:PL852002 ZH852001:ZH852002 AJD852001:AJD852002 ASZ852001:ASZ852002 BCV852001:BCV852002 BMR852001:BMR852002 BWN852001:BWN852002 CGJ852001:CGJ852002 CQF852001:CQF852002 DAB852001:DAB852002 DJX852001:DJX852002 DTT852001:DTT852002 EDP852001:EDP852002 ENL852001:ENL852002 EXH852001:EXH852002 FHD852001:FHD852002 FQZ852001:FQZ852002 GAV852001:GAV852002 GKR852001:GKR852002 GUN852001:GUN852002 HEJ852001:HEJ852002 HOF852001:HOF852002 HYB852001:HYB852002 IHX852001:IHX852002 IRT852001:IRT852002 JBP852001:JBP852002 JLL852001:JLL852002 JVH852001:JVH852002 KFD852001:KFD852002 KOZ852001:KOZ852002 KYV852001:KYV852002 LIR852001:LIR852002 LSN852001:LSN852002 MCJ852001:MCJ852002 MMF852001:MMF852002 MWB852001:MWB852002 NFX852001:NFX852002 FP917537:FP917538 PL917537:PL917538 ZH917537:ZH917538 AJD917537:AJD917538 ASZ917537:ASZ917538 BCV917537:BCV917538 BMR917537:BMR917538 BWN917537:BWN917538 CGJ917537:CGJ917538 CQF917537:CQF917538 DAB917537:DAB917538 DJX917537:DJX917538 DTT917537:DTT917538 EDP917537:EDP917538 ENL917537:ENL917538 EXH917537:EXH917538 FHD917537:FHD917538 FQZ917537:FQZ917538 GAV917537:GAV917538 GKR917537:GKR917538 GUN917537:GUN917538 HEJ917537:HEJ917538 HOF917537:HOF917538 HYB917537:HYB917538 IHX917537:IHX917538 IRT917537:IRT917538 JBP917537:JBP917538 JLL917537:JLL917538 JVH917537:JVH917538 KFD917537:KFD917538 KOZ917537:KOZ917538 KYV917537:KYV917538 LIR917537:LIR917538 LSN917537:LSN917538 MCJ917537:MCJ917538 MMF917537:MMF917538 MWB917537:MWB917538 NFX917537:NFX917538 FP983073:FP983074 PL983073:PL983074 ZH983073:ZH983074 AJD983073:AJD983074 ASZ983073:ASZ983074 BCV983073:BCV983074 BMR983073:BMR983074 BWN983073:BWN983074 CGJ983073:CGJ983074 CQF983073:CQF983074 DAB983073:DAB983074 DJX983073:DJX983074 DTT983073:DTT983074 EDP983073:EDP983074 ENL983073:ENL983074 EXH983073:EXH983074 FHD983073:FHD983074 FQZ983073:FQZ983074 GAV983073:GAV983074 GKR983073:GKR983074 GUN983073:GUN983074 HEJ983073:HEJ983074 HOF983073:HOF983074 HYB983073:HYB983074 IHX983073:IHX983074 IRT983073:IRT983074 JBP983073:JBP983074 JLL983073:JLL983074 JVH983073:JVH983074 KFD983073:KFD983074 KOZ983073:KOZ983074 KYV983073:KYV983074 LIR983073:LIR983074 LSN983073:LSN983074 MCJ983073:MCJ983074 MMF983073:MMF983074 MWB983073:MWB983074 NFX983073:NFX983074 K29:K43 O11:O25 O29:O43 K11:K25 K75:K84 O62:O71 O75:O84 K62:K71"/>
    <dataValidation type="list" allowBlank="1" showInputMessage="1" showErrorMessage="1" sqref="NFI983055:NFI983074 MVM983055:MVM983074 MLQ983055:MLQ983074 MBU983055:MBU983074 LRY983055:LRY983074 LIC983055:LIC983074 KYG983055:KYG983074 KOK983055:KOK983074 KEO983055:KEO983074 JUS983055:JUS983074 JKW983055:JKW983074 JBA983055:JBA983074 IRE983055:IRE983074 IHI983055:IHI983074 HXM983055:HXM983074 HNQ983055:HNQ983074 HDU983055:HDU983074 GTY983055:GTY983074 GKC983055:GKC983074 GAG983055:GAG983074 FQK983055:FQK983074 FGO983055:FGO983074 EWS983055:EWS983074 EMW983055:EMW983074 EDA983055:EDA983074 DTE983055:DTE983074 DJI983055:DJI983074 CZM983055:CZM983074 CPQ983055:CPQ983074 CFU983055:CFU983074 BVY983055:BVY983074 BMC983055:BMC983074 BCG983055:BCG983074 ASK983055:ASK983074 AIO983055:AIO983074 YS983055:YS983074 OW983055:OW983074 FA983055:FA983074 G983059:G983078 NFI917519:NFI917538 MVM917519:MVM917538 MLQ917519:MLQ917538 MBU917519:MBU917538 LRY917519:LRY917538 LIC917519:LIC917538 KYG917519:KYG917538 KOK917519:KOK917538 KEO917519:KEO917538 JUS917519:JUS917538 JKW917519:JKW917538 JBA917519:JBA917538 IRE917519:IRE917538 IHI917519:IHI917538 HXM917519:HXM917538 HNQ917519:HNQ917538 HDU917519:HDU917538 GTY917519:GTY917538 GKC917519:GKC917538 GAG917519:GAG917538 FQK917519:FQK917538 FGO917519:FGO917538 EWS917519:EWS917538 EMW917519:EMW917538 EDA917519:EDA917538 DTE917519:DTE917538 DJI917519:DJI917538 CZM917519:CZM917538 CPQ917519:CPQ917538 CFU917519:CFU917538 BVY917519:BVY917538 BMC917519:BMC917538 BCG917519:BCG917538 ASK917519:ASK917538 AIO917519:AIO917538 YS917519:YS917538 OW917519:OW917538 FA917519:FA917538 G917523:G917542 NFI851983:NFI852002 MVM851983:MVM852002 MLQ851983:MLQ852002 MBU851983:MBU852002 LRY851983:LRY852002 LIC851983:LIC852002 KYG851983:KYG852002 KOK851983:KOK852002 KEO851983:KEO852002 JUS851983:JUS852002 JKW851983:JKW852002 JBA851983:JBA852002 IRE851983:IRE852002 IHI851983:IHI852002 HXM851983:HXM852002 HNQ851983:HNQ852002 HDU851983:HDU852002 GTY851983:GTY852002 GKC851983:GKC852002 GAG851983:GAG852002 FQK851983:FQK852002 FGO851983:FGO852002 EWS851983:EWS852002 EMW851983:EMW852002 EDA851983:EDA852002 DTE851983:DTE852002 DJI851983:DJI852002 CZM851983:CZM852002 CPQ851983:CPQ852002 CFU851983:CFU852002 BVY851983:BVY852002 BMC851983:BMC852002 BCG851983:BCG852002 ASK851983:ASK852002 AIO851983:AIO852002 YS851983:YS852002 OW851983:OW852002 FA851983:FA852002 G851987:G852006 NFI786447:NFI786466 MVM786447:MVM786466 MLQ786447:MLQ786466 MBU786447:MBU786466 LRY786447:LRY786466 LIC786447:LIC786466 KYG786447:KYG786466 KOK786447:KOK786466 KEO786447:KEO786466 JUS786447:JUS786466 JKW786447:JKW786466 JBA786447:JBA786466 IRE786447:IRE786466 IHI786447:IHI786466 HXM786447:HXM786466 HNQ786447:HNQ786466 HDU786447:HDU786466 GTY786447:GTY786466 GKC786447:GKC786466 GAG786447:GAG786466 FQK786447:FQK786466 FGO786447:FGO786466 EWS786447:EWS786466 EMW786447:EMW786466 EDA786447:EDA786466 DTE786447:DTE786466 DJI786447:DJI786466 CZM786447:CZM786466 CPQ786447:CPQ786466 CFU786447:CFU786466 BVY786447:BVY786466 BMC786447:BMC786466 BCG786447:BCG786466 ASK786447:ASK786466 AIO786447:AIO786466 YS786447:YS786466 OW786447:OW786466 FA786447:FA786466 G786451:G786470 NFI720911:NFI720930 MVM720911:MVM720930 MLQ720911:MLQ720930 MBU720911:MBU720930 LRY720911:LRY720930 LIC720911:LIC720930 KYG720911:KYG720930 KOK720911:KOK720930 KEO720911:KEO720930 JUS720911:JUS720930 JKW720911:JKW720930 JBA720911:JBA720930 IRE720911:IRE720930 IHI720911:IHI720930 HXM720911:HXM720930 HNQ720911:HNQ720930 HDU720911:HDU720930 GTY720911:GTY720930 GKC720911:GKC720930 GAG720911:GAG720930 FQK720911:FQK720930 FGO720911:FGO720930 EWS720911:EWS720930 EMW720911:EMW720930 EDA720911:EDA720930 DTE720911:DTE720930 DJI720911:DJI720930 CZM720911:CZM720930 CPQ720911:CPQ720930 CFU720911:CFU720930 BVY720911:BVY720930 BMC720911:BMC720930 BCG720911:BCG720930 ASK720911:ASK720930 AIO720911:AIO720930 YS720911:YS720930 OW720911:OW720930 FA720911:FA720930 G720915:G720934 NFI655375:NFI655394 MVM655375:MVM655394 MLQ655375:MLQ655394 MBU655375:MBU655394 LRY655375:LRY655394 LIC655375:LIC655394 KYG655375:KYG655394 KOK655375:KOK655394 KEO655375:KEO655394 JUS655375:JUS655394 JKW655375:JKW655394 JBA655375:JBA655394 IRE655375:IRE655394 IHI655375:IHI655394 HXM655375:HXM655394 HNQ655375:HNQ655394 HDU655375:HDU655394 GTY655375:GTY655394 GKC655375:GKC655394 GAG655375:GAG655394 FQK655375:FQK655394 FGO655375:FGO655394 EWS655375:EWS655394 EMW655375:EMW655394 EDA655375:EDA655394 DTE655375:DTE655394 DJI655375:DJI655394 CZM655375:CZM655394 CPQ655375:CPQ655394 CFU655375:CFU655394 BVY655375:BVY655394 BMC655375:BMC655394 BCG655375:BCG655394 ASK655375:ASK655394 AIO655375:AIO655394 YS655375:YS655394 OW655375:OW655394 FA655375:FA655394 G655379:G655398 NFI589839:NFI589858 MVM589839:MVM589858 MLQ589839:MLQ589858 MBU589839:MBU589858 LRY589839:LRY589858 LIC589839:LIC589858 KYG589839:KYG589858 KOK589839:KOK589858 KEO589839:KEO589858 JUS589839:JUS589858 JKW589839:JKW589858 JBA589839:JBA589858 IRE589839:IRE589858 IHI589839:IHI589858 HXM589839:HXM589858 HNQ589839:HNQ589858 HDU589839:HDU589858 GTY589839:GTY589858 GKC589839:GKC589858 GAG589839:GAG589858 FQK589839:FQK589858 FGO589839:FGO589858 EWS589839:EWS589858 EMW589839:EMW589858 EDA589839:EDA589858 DTE589839:DTE589858 DJI589839:DJI589858 CZM589839:CZM589858 CPQ589839:CPQ589858 CFU589839:CFU589858 BVY589839:BVY589858 BMC589839:BMC589858 BCG589839:BCG589858 ASK589839:ASK589858 AIO589839:AIO589858 YS589839:YS589858 OW589839:OW589858 FA589839:FA589858 G589843:G589862 NFI524303:NFI524322 MVM524303:MVM524322 MLQ524303:MLQ524322 MBU524303:MBU524322 LRY524303:LRY524322 LIC524303:LIC524322 KYG524303:KYG524322 KOK524303:KOK524322 KEO524303:KEO524322 JUS524303:JUS524322 JKW524303:JKW524322 JBA524303:JBA524322 IRE524303:IRE524322 IHI524303:IHI524322 HXM524303:HXM524322 HNQ524303:HNQ524322 HDU524303:HDU524322 GTY524303:GTY524322 GKC524303:GKC524322 GAG524303:GAG524322 FQK524303:FQK524322 FGO524303:FGO524322 EWS524303:EWS524322 EMW524303:EMW524322 EDA524303:EDA524322 DTE524303:DTE524322 DJI524303:DJI524322 CZM524303:CZM524322 CPQ524303:CPQ524322 CFU524303:CFU524322 BVY524303:BVY524322 BMC524303:BMC524322 BCG524303:BCG524322 ASK524303:ASK524322 AIO524303:AIO524322 YS524303:YS524322 OW524303:OW524322 FA524303:FA524322 G524307:G524326 NFI458767:NFI458786 MVM458767:MVM458786 MLQ458767:MLQ458786 MBU458767:MBU458786 LRY458767:LRY458786 LIC458767:LIC458786 KYG458767:KYG458786 KOK458767:KOK458786 KEO458767:KEO458786 JUS458767:JUS458786 JKW458767:JKW458786 JBA458767:JBA458786 IRE458767:IRE458786 IHI458767:IHI458786 HXM458767:HXM458786 HNQ458767:HNQ458786 HDU458767:HDU458786 GTY458767:GTY458786 GKC458767:GKC458786 GAG458767:GAG458786 FQK458767:FQK458786 FGO458767:FGO458786 EWS458767:EWS458786 EMW458767:EMW458786 EDA458767:EDA458786 DTE458767:DTE458786 DJI458767:DJI458786 CZM458767:CZM458786 CPQ458767:CPQ458786 CFU458767:CFU458786 BVY458767:BVY458786 BMC458767:BMC458786 BCG458767:BCG458786 ASK458767:ASK458786 AIO458767:AIO458786 YS458767:YS458786 OW458767:OW458786 FA458767:FA458786 G458771:G458790 NFI393231:NFI393250 MVM393231:MVM393250 MLQ393231:MLQ393250 MBU393231:MBU393250 LRY393231:LRY393250 LIC393231:LIC393250 KYG393231:KYG393250 KOK393231:KOK393250 KEO393231:KEO393250 JUS393231:JUS393250 JKW393231:JKW393250 JBA393231:JBA393250 IRE393231:IRE393250 IHI393231:IHI393250 HXM393231:HXM393250 HNQ393231:HNQ393250 HDU393231:HDU393250 GTY393231:GTY393250 GKC393231:GKC393250 GAG393231:GAG393250 FQK393231:FQK393250 FGO393231:FGO393250 EWS393231:EWS393250 EMW393231:EMW393250 EDA393231:EDA393250 DTE393231:DTE393250 DJI393231:DJI393250 CZM393231:CZM393250 CPQ393231:CPQ393250 CFU393231:CFU393250 BVY393231:BVY393250 BMC393231:BMC393250 BCG393231:BCG393250 ASK393231:ASK393250 AIO393231:AIO393250 YS393231:YS393250 OW393231:OW393250 FA393231:FA393250 G393235:G393254 NFI327695:NFI327714 MVM327695:MVM327714 MLQ327695:MLQ327714 MBU327695:MBU327714 LRY327695:LRY327714 LIC327695:LIC327714 KYG327695:KYG327714 KOK327695:KOK327714 KEO327695:KEO327714 JUS327695:JUS327714 JKW327695:JKW327714 JBA327695:JBA327714 IRE327695:IRE327714 IHI327695:IHI327714 HXM327695:HXM327714 HNQ327695:HNQ327714 HDU327695:HDU327714 GTY327695:GTY327714 GKC327695:GKC327714 GAG327695:GAG327714 FQK327695:FQK327714 FGO327695:FGO327714 EWS327695:EWS327714 EMW327695:EMW327714 EDA327695:EDA327714 DTE327695:DTE327714 DJI327695:DJI327714 CZM327695:CZM327714 CPQ327695:CPQ327714 CFU327695:CFU327714 BVY327695:BVY327714 BMC327695:BMC327714 BCG327695:BCG327714 ASK327695:ASK327714 AIO327695:AIO327714 YS327695:YS327714 OW327695:OW327714 FA327695:FA327714 G327699:G327718 NFI262159:NFI262178 MVM262159:MVM262178 MLQ262159:MLQ262178 MBU262159:MBU262178 LRY262159:LRY262178 LIC262159:LIC262178 KYG262159:KYG262178 KOK262159:KOK262178 KEO262159:KEO262178 JUS262159:JUS262178 JKW262159:JKW262178 JBA262159:JBA262178 IRE262159:IRE262178 IHI262159:IHI262178 HXM262159:HXM262178 HNQ262159:HNQ262178 HDU262159:HDU262178 GTY262159:GTY262178 GKC262159:GKC262178 GAG262159:GAG262178 FQK262159:FQK262178 FGO262159:FGO262178 EWS262159:EWS262178 EMW262159:EMW262178 EDA262159:EDA262178 DTE262159:DTE262178 DJI262159:DJI262178 CZM262159:CZM262178 CPQ262159:CPQ262178 CFU262159:CFU262178 BVY262159:BVY262178 BMC262159:BMC262178 BCG262159:BCG262178 ASK262159:ASK262178 AIO262159:AIO262178 YS262159:YS262178 OW262159:OW262178 FA262159:FA262178 G262163:G262182 NFI196623:NFI196642 MVM196623:MVM196642 MLQ196623:MLQ196642 MBU196623:MBU196642 LRY196623:LRY196642 LIC196623:LIC196642 KYG196623:KYG196642 KOK196623:KOK196642 KEO196623:KEO196642 JUS196623:JUS196642 JKW196623:JKW196642 JBA196623:JBA196642 IRE196623:IRE196642 IHI196623:IHI196642 HXM196623:HXM196642 HNQ196623:HNQ196642 HDU196623:HDU196642 GTY196623:GTY196642 GKC196623:GKC196642 GAG196623:GAG196642 FQK196623:FQK196642 FGO196623:FGO196642 EWS196623:EWS196642 EMW196623:EMW196642 EDA196623:EDA196642 DTE196623:DTE196642 DJI196623:DJI196642 CZM196623:CZM196642 CPQ196623:CPQ196642 CFU196623:CFU196642 BVY196623:BVY196642 BMC196623:BMC196642 BCG196623:BCG196642 ASK196623:ASK196642 AIO196623:AIO196642 YS196623:YS196642 OW196623:OW196642 FA196623:FA196642 G196627:G196646 NFI131087:NFI131106 MVM131087:MVM131106 MLQ131087:MLQ131106 MBU131087:MBU131106 LRY131087:LRY131106 LIC131087:LIC131106 KYG131087:KYG131106 KOK131087:KOK131106 KEO131087:KEO131106 JUS131087:JUS131106 JKW131087:JKW131106 JBA131087:JBA131106 IRE131087:IRE131106 IHI131087:IHI131106 HXM131087:HXM131106 HNQ131087:HNQ131106 HDU131087:HDU131106 GTY131087:GTY131106 GKC131087:GKC131106 GAG131087:GAG131106 FQK131087:FQK131106 FGO131087:FGO131106 EWS131087:EWS131106 EMW131087:EMW131106 EDA131087:EDA131106 DTE131087:DTE131106 DJI131087:DJI131106 CZM131087:CZM131106 CPQ131087:CPQ131106 CFU131087:CFU131106 BVY131087:BVY131106 BMC131087:BMC131106 BCG131087:BCG131106 ASK131087:ASK131106 AIO131087:AIO131106 YS131087:YS131106 OW131087:OW131106 FA131087:FA131106 G131091:G131110 NFI65551:NFI65570 MVM65551:MVM65570 MLQ65551:MLQ65570 MBU65551:MBU65570 LRY65551:LRY65570 LIC65551:LIC65570 KYG65551:KYG65570 KOK65551:KOK65570 KEO65551:KEO65570 JUS65551:JUS65570 JKW65551:JKW65570 JBA65551:JBA65570 IRE65551:IRE65570 IHI65551:IHI65570 HXM65551:HXM65570 HNQ65551:HNQ65570 HDU65551:HDU65570 GTY65551:GTY65570 GKC65551:GKC65570 GAG65551:GAG65570 FQK65551:FQK65570 FGO65551:FGO65570 EWS65551:EWS65570 EMW65551:EMW65570 EDA65551:EDA65570 DTE65551:DTE65570 DJI65551:DJI65570 CZM65551:CZM65570 CPQ65551:CPQ65570 CFU65551:CFU65570 BVY65551:BVY65570 BMC65551:BMC65570 BCG65551:BCG65570 ASK65551:ASK65570 AIO65551:AIO65570 YS65551:YS65570 OW65551:OW65570 FA65551:FA65570 G65555:G65574 NFI10:NFI29 MVM10:MVM29 MLQ10:MLQ29 MBU10:MBU29 LRY10:LRY29 LIC10:LIC29 KYG10:KYG29 KOK10:KOK29 KEO10:KEO29 JUS10:JUS29 JKW10:JKW29 JBA10:JBA29 IRE10:IRE29 IHI10:IHI29 HXM10:HXM29 HNQ10:HNQ29 HDU10:HDU29 GTY10:GTY29 GKC10:GKC29 GAG10:GAG29 FQK10:FQK29 FGO10:FGO29 EWS10:EWS29 EMW10:EMW29 EDA10:EDA29 DTE10:DTE29 DJI10:DJI29 CZM10:CZM29 CPQ10:CPQ29 CFU10:CFU29 BVY10:BVY29 BMC10:BMC29 BCG10:BCG29 ASK10:ASK29 AIO10:AIO29 YS10:YS29 OW10:OW29 FA10:FA29">
      <formula1>$AE$9:$AE$13</formula1>
    </dataValidation>
    <dataValidation type="list" allowBlank="1" showInputMessage="1" showErrorMessage="1" sqref="G11:G25 G75:G84 G62:G71 G29:G43">
      <formula1>$AE$9:$AE$14</formula1>
    </dataValidation>
    <dataValidation imeMode="on" allowBlank="1" showInputMessage="1" showErrorMessage="1" sqref="B5 H5 E5:F5"/>
    <dataValidation allowBlank="1" showInputMessage="1" sqref="H6"/>
    <dataValidation type="list" showInputMessage="1" showErrorMessage="1" sqref="J29:J43 N75:N84 J75:J84 N29:N43">
      <formula1>$Y$29:$Y$43</formula1>
    </dataValidation>
    <dataValidation type="list" showInputMessage="1" showErrorMessage="1" sqref="J11:J25 N62:N71 J62:J71 N11:N25">
      <formula1>$Y$9:$Y$25</formula1>
    </dataValidation>
    <dataValidation type="list" allowBlank="1" showInputMessage="1" showErrorMessage="1" sqref="E52:I54">
      <formula1>$AB$29:$AB$48</formula1>
    </dataValidation>
    <dataValidation type="list" allowBlank="1" showInputMessage="1" showErrorMessage="1" sqref="K52:L54">
      <formula1>$AC$29:$AC$33</formula1>
    </dataValidation>
    <dataValidation type="list" allowBlank="1" showInputMessage="1" showErrorMessage="1" sqref="J52:J54">
      <formula1>$AD$29:$AD$34</formula1>
    </dataValidation>
    <dataValidation type="list" allowBlank="1" showInputMessage="1" sqref="B6:D6">
      <formula1>$AC$9:$AC$20</formula1>
    </dataValidation>
    <dataValidation type="list" allowBlank="1" showInputMessage="1" sqref="E6:G6">
      <formula1>$AI$9:$AI$31</formula1>
    </dataValidation>
    <dataValidation type="list" allowBlank="1" showInputMessage="1" showErrorMessage="1" sqref="F4">
      <formula1>$AI$31:$AI$40</formula1>
    </dataValidation>
    <dataValidation type="list" imeMode="on" allowBlank="1" showInputMessage="1" sqref="B4:E4">
      <formula1>$AP$9:$AP$834</formula1>
    </dataValidation>
    <dataValidation type="list" allowBlank="1" showInputMessage="1" showErrorMessage="1" sqref="S11:S25 S62:S71">
      <formula1>"100mH,110mH"</formula1>
    </dataValidation>
  </dataValidations>
  <pageMargins left="0.59055118110236227" right="0.19685039370078741" top="0.59055118110236227" bottom="0.19685039370078741" header="0.31496062992125984" footer="0.31496062992125984"/>
  <pageSetup paperSize="9" firstPageNumber="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99"/>
  </sheetPr>
  <dimension ref="B1:W44"/>
  <sheetViews>
    <sheetView showGridLines="0" zoomScaleNormal="100" zoomScaleSheetLayoutView="100" workbookViewId="0">
      <selection activeCell="G39" sqref="G39"/>
    </sheetView>
  </sheetViews>
  <sheetFormatPr defaultColWidth="9" defaultRowHeight="12"/>
  <cols>
    <col min="1" max="1" width="1.75" style="119" customWidth="1"/>
    <col min="2" max="13" width="7.375" style="119" customWidth="1"/>
    <col min="14" max="14" width="3" style="120" customWidth="1"/>
    <col min="15" max="15" width="13.375" style="119" hidden="1" customWidth="1"/>
    <col min="16" max="16" width="8.5" style="119" bestFit="1" customWidth="1"/>
    <col min="17" max="16384" width="9" style="119"/>
  </cols>
  <sheetData>
    <row r="1" spans="2:15" ht="8.25" customHeight="1"/>
    <row r="2" spans="2:15" ht="18.75" thickBot="1">
      <c r="B2" s="121"/>
      <c r="C2" s="122" t="s">
        <v>1113</v>
      </c>
      <c r="D2" s="121"/>
      <c r="E2" s="121"/>
      <c r="F2" s="121"/>
      <c r="G2" s="121"/>
      <c r="H2" s="121"/>
      <c r="I2" s="121"/>
      <c r="J2" s="121"/>
      <c r="K2" s="121"/>
      <c r="L2" s="121"/>
      <c r="M2" s="121"/>
      <c r="O2" s="123" t="s">
        <v>212</v>
      </c>
    </row>
    <row r="3" spans="2:15" s="126" customFormat="1" ht="15" customHeight="1">
      <c r="B3" s="610" t="s">
        <v>226</v>
      </c>
      <c r="C3" s="611"/>
      <c r="D3" s="612" t="s">
        <v>227</v>
      </c>
      <c r="E3" s="612"/>
      <c r="F3" s="612"/>
      <c r="G3" s="124" t="s">
        <v>73</v>
      </c>
      <c r="H3" s="611" t="s">
        <v>190</v>
      </c>
      <c r="I3" s="611"/>
      <c r="J3" s="611" t="s">
        <v>191</v>
      </c>
      <c r="K3" s="611"/>
      <c r="L3" s="611" t="s">
        <v>192</v>
      </c>
      <c r="M3" s="613"/>
      <c r="N3" s="125"/>
    </row>
    <row r="4" spans="2:15" ht="22.5" customHeight="1" thickBot="1">
      <c r="B4" s="614" t="s">
        <v>878</v>
      </c>
      <c r="C4" s="615"/>
      <c r="D4" s="615" t="s">
        <v>879</v>
      </c>
      <c r="E4" s="615"/>
      <c r="F4" s="615"/>
      <c r="G4" s="127">
        <v>2</v>
      </c>
      <c r="H4" s="615" t="s">
        <v>880</v>
      </c>
      <c r="I4" s="615"/>
      <c r="J4" s="615" t="s">
        <v>877</v>
      </c>
      <c r="K4" s="615"/>
      <c r="L4" s="615" t="s">
        <v>875</v>
      </c>
      <c r="M4" s="616"/>
      <c r="N4" s="125"/>
      <c r="O4" s="128" t="s">
        <v>213</v>
      </c>
    </row>
    <row r="5" spans="2:15" ht="20.25" customHeight="1">
      <c r="B5" s="129" t="s">
        <v>214</v>
      </c>
      <c r="C5" s="603" t="s">
        <v>235</v>
      </c>
      <c r="D5" s="604"/>
      <c r="E5" s="605" t="s">
        <v>194</v>
      </c>
      <c r="F5" s="605"/>
      <c r="G5" s="605" t="s">
        <v>195</v>
      </c>
      <c r="H5" s="605"/>
      <c r="I5" s="605" t="s">
        <v>215</v>
      </c>
      <c r="J5" s="605"/>
      <c r="K5" s="605" t="s">
        <v>193</v>
      </c>
      <c r="L5" s="605"/>
      <c r="M5" s="130" t="s">
        <v>216</v>
      </c>
      <c r="N5" s="131"/>
      <c r="O5" s="128" t="s">
        <v>217</v>
      </c>
    </row>
    <row r="6" spans="2:15" ht="27">
      <c r="B6" s="132" t="s">
        <v>218</v>
      </c>
      <c r="C6" s="133" t="s">
        <v>219</v>
      </c>
      <c r="D6" s="134">
        <v>0.1</v>
      </c>
      <c r="E6" s="606" t="s">
        <v>220</v>
      </c>
      <c r="F6" s="606"/>
      <c r="G6" s="606" t="s">
        <v>221</v>
      </c>
      <c r="H6" s="606"/>
      <c r="I6" s="607">
        <v>59.22</v>
      </c>
      <c r="J6" s="607"/>
      <c r="K6" s="608">
        <f>SUM($C7:$J7)</f>
        <v>2165</v>
      </c>
      <c r="L6" s="609"/>
      <c r="M6" s="598" t="s">
        <v>213</v>
      </c>
      <c r="N6" s="135"/>
      <c r="O6" s="128" t="s">
        <v>222</v>
      </c>
    </row>
    <row r="7" spans="2:15" ht="20.25" customHeight="1" thickBot="1">
      <c r="B7" s="136" t="s">
        <v>223</v>
      </c>
      <c r="C7" s="600">
        <f>IF(C6="","",IF(C6="記録無",0,IF(VALUE(C6)&gt;28.09,0,INT(5.74352*(28.5-VALUE(C6))^1.92))))</f>
        <v>850</v>
      </c>
      <c r="D7" s="600"/>
      <c r="E7" s="600">
        <f>IF(E6="","",IF(E6="記録無",0,IF(VALUE(E6)&lt;1.53,0,INT(51.39*(VALUE(E6)-1.5)^1.05))))</f>
        <v>486</v>
      </c>
      <c r="F7" s="600"/>
      <c r="G7" s="600">
        <f>IF(G6="","",IF(G6="記録無",0,IF(VALUE(G6)&lt;0.77,0,INT(0.8465*(VALUE(G6)*100-75)^1.42))))</f>
        <v>389</v>
      </c>
      <c r="H7" s="600"/>
      <c r="I7" s="600">
        <f>IF(I6="","",IF(I6="記録無",0,IF(VALUE(I6)&gt;81.21,0,INT(1.53775*(82-VALUE(I6))^1.81))))</f>
        <v>440</v>
      </c>
      <c r="J7" s="600"/>
      <c r="K7" s="601"/>
      <c r="L7" s="602"/>
      <c r="M7" s="599"/>
      <c r="N7" s="135"/>
    </row>
    <row r="8" spans="2:15" ht="14.25">
      <c r="B8" s="137" t="s">
        <v>196</v>
      </c>
      <c r="C8" s="138"/>
      <c r="D8" s="138"/>
      <c r="E8" s="139"/>
      <c r="F8" s="140"/>
      <c r="G8" s="141"/>
      <c r="H8" s="141"/>
      <c r="I8" s="140"/>
      <c r="J8" s="142"/>
      <c r="K8" s="140"/>
      <c r="L8" s="143"/>
      <c r="M8" s="143"/>
      <c r="N8" s="135"/>
    </row>
    <row r="9" spans="2:15" ht="14.25">
      <c r="B9" s="137" t="s">
        <v>968</v>
      </c>
      <c r="C9" s="138"/>
      <c r="D9" s="138"/>
      <c r="E9" s="139"/>
      <c r="F9" s="140"/>
      <c r="G9" s="144"/>
      <c r="H9" s="144"/>
      <c r="I9" s="140"/>
      <c r="J9" s="142"/>
      <c r="K9" s="140"/>
      <c r="L9" s="143"/>
      <c r="M9" s="143"/>
      <c r="N9" s="135"/>
    </row>
    <row r="10" spans="2:15" ht="14.25">
      <c r="B10" s="137" t="s">
        <v>224</v>
      </c>
      <c r="C10" s="138"/>
      <c r="D10" s="138"/>
      <c r="E10" s="145"/>
      <c r="F10" s="146"/>
      <c r="G10" s="144"/>
      <c r="H10" s="144"/>
      <c r="I10" s="147"/>
      <c r="J10" s="147"/>
      <c r="K10" s="148"/>
      <c r="L10" s="148"/>
      <c r="M10" s="148"/>
      <c r="N10" s="135"/>
    </row>
    <row r="11" spans="2:15" ht="14.25">
      <c r="B11" s="137"/>
      <c r="C11" s="138"/>
      <c r="D11" s="138"/>
      <c r="E11" s="145"/>
      <c r="F11" s="146"/>
      <c r="G11" s="144"/>
      <c r="H11" s="144"/>
      <c r="I11" s="147"/>
      <c r="J11" s="147"/>
      <c r="K11" s="148"/>
      <c r="L11" s="148"/>
      <c r="M11" s="148"/>
      <c r="N11" s="135"/>
    </row>
    <row r="12" spans="2:15" ht="16.5" customHeight="1">
      <c r="B12" s="149"/>
      <c r="C12" s="149"/>
      <c r="D12" s="149"/>
      <c r="E12" s="149"/>
      <c r="F12" s="149"/>
      <c r="G12" s="149"/>
      <c r="H12" s="149"/>
      <c r="I12" s="149"/>
      <c r="J12" s="149"/>
      <c r="K12" s="149"/>
      <c r="L12" s="149"/>
      <c r="M12" s="149"/>
      <c r="N12" s="150"/>
    </row>
    <row r="13" spans="2:15" s="152" customFormat="1" ht="24" customHeight="1" thickBot="1">
      <c r="B13" s="597" t="s">
        <v>1114</v>
      </c>
      <c r="C13" s="597"/>
      <c r="D13" s="597"/>
      <c r="E13" s="597"/>
      <c r="F13" s="597"/>
      <c r="G13" s="597"/>
      <c r="H13" s="597"/>
      <c r="I13" s="597"/>
      <c r="J13" s="597"/>
      <c r="K13" s="597"/>
      <c r="L13" s="597"/>
      <c r="M13" s="597"/>
      <c r="N13" s="151"/>
    </row>
    <row r="14" spans="2:15" s="126" customFormat="1" ht="15" customHeight="1">
      <c r="B14" s="590" t="s">
        <v>226</v>
      </c>
      <c r="C14" s="591"/>
      <c r="D14" s="592" t="s">
        <v>227</v>
      </c>
      <c r="E14" s="592"/>
      <c r="F14" s="592"/>
      <c r="G14" s="153" t="s">
        <v>73</v>
      </c>
      <c r="H14" s="591" t="s">
        <v>190</v>
      </c>
      <c r="I14" s="591"/>
      <c r="J14" s="591" t="s">
        <v>191</v>
      </c>
      <c r="K14" s="591"/>
      <c r="L14" s="591" t="s">
        <v>955</v>
      </c>
      <c r="M14" s="593"/>
      <c r="N14" s="131"/>
    </row>
    <row r="15" spans="2:15" ht="22.5" customHeight="1" thickBot="1">
      <c r="B15" s="581"/>
      <c r="C15" s="582"/>
      <c r="D15" s="582"/>
      <c r="E15" s="582"/>
      <c r="F15" s="582"/>
      <c r="G15" s="118"/>
      <c r="H15" s="583" t="str">
        <f>IF($B15="","",①申込!$E$6)</f>
        <v/>
      </c>
      <c r="I15" s="583"/>
      <c r="J15" s="583" t="str">
        <f>IF($B15="","",①申込!$H$6)</f>
        <v/>
      </c>
      <c r="K15" s="583"/>
      <c r="L15" s="583" t="str">
        <f>IF($B15="","",①申込!$B$4)</f>
        <v/>
      </c>
      <c r="M15" s="584"/>
      <c r="N15" s="154"/>
    </row>
    <row r="16" spans="2:15" ht="18.75" customHeight="1">
      <c r="B16" s="155" t="s">
        <v>214</v>
      </c>
      <c r="C16" s="585" t="s">
        <v>235</v>
      </c>
      <c r="D16" s="585"/>
      <c r="E16" s="586" t="s">
        <v>194</v>
      </c>
      <c r="F16" s="586"/>
      <c r="G16" s="586" t="s">
        <v>195</v>
      </c>
      <c r="H16" s="586"/>
      <c r="I16" s="586" t="s">
        <v>215</v>
      </c>
      <c r="J16" s="586"/>
      <c r="K16" s="587" t="s">
        <v>193</v>
      </c>
      <c r="L16" s="588"/>
      <c r="M16" s="589"/>
      <c r="N16" s="131"/>
    </row>
    <row r="17" spans="2:14" ht="24">
      <c r="B17" s="156" t="s">
        <v>218</v>
      </c>
      <c r="C17" s="70"/>
      <c r="D17" s="71"/>
      <c r="E17" s="573"/>
      <c r="F17" s="573"/>
      <c r="G17" s="573"/>
      <c r="H17" s="573"/>
      <c r="I17" s="595"/>
      <c r="J17" s="595"/>
      <c r="K17" s="575">
        <f>SUM($C18:$J18)</f>
        <v>0</v>
      </c>
      <c r="L17" s="576"/>
      <c r="M17" s="577"/>
      <c r="N17" s="157"/>
    </row>
    <row r="18" spans="2:14" ht="18.75" customHeight="1" thickBot="1">
      <c r="B18" s="158" t="s">
        <v>223</v>
      </c>
      <c r="C18" s="596" t="str">
        <f>IF(C17="","",IF(C17="記録無",0,IF(VALUE(C17)&gt;28.09,0,INT(5.74352*(28.5-VALUE(C17))^1.92))))</f>
        <v/>
      </c>
      <c r="D18" s="596"/>
      <c r="E18" s="596" t="str">
        <f>IF(E17="","",IF(E17="記録無",0,IF(VALUE(E17)&lt;1.53,0,INT(51.39*(VALUE(E17)-1.5)^1.05))))</f>
        <v/>
      </c>
      <c r="F18" s="596"/>
      <c r="G18" s="596" t="str">
        <f>IF(G17="","",IF(G17="記録無",0,IF(VALUE(G17)&lt;0.77,0,INT(0.8465*(VALUE(G17)*100-75)^1.42))))</f>
        <v/>
      </c>
      <c r="H18" s="596"/>
      <c r="I18" s="596" t="str">
        <f>IF(I17="","",IF(I17="記録無",0,IF(VALUE(I17)&gt;81.21,0,INT(1.53775*(82-VALUE(I17))^1.81))))</f>
        <v/>
      </c>
      <c r="J18" s="596"/>
      <c r="K18" s="578"/>
      <c r="L18" s="579"/>
      <c r="M18" s="580"/>
      <c r="N18" s="157"/>
    </row>
    <row r="19" spans="2:14" ht="16.5" customHeight="1">
      <c r="B19" s="159"/>
      <c r="C19" s="160"/>
      <c r="D19" s="160"/>
      <c r="E19" s="161"/>
      <c r="F19" s="162"/>
      <c r="G19" s="572"/>
      <c r="H19" s="572"/>
      <c r="I19" s="163"/>
      <c r="J19" s="164"/>
      <c r="K19" s="163"/>
      <c r="L19" s="165"/>
      <c r="M19" s="165"/>
      <c r="N19" s="166"/>
    </row>
    <row r="20" spans="2:14" ht="16.5" customHeight="1">
      <c r="B20" s="167"/>
      <c r="C20" s="167"/>
      <c r="D20" s="167"/>
      <c r="E20" s="167"/>
      <c r="F20" s="167"/>
      <c r="G20" s="167"/>
      <c r="H20" s="167"/>
      <c r="I20" s="167"/>
      <c r="J20" s="167"/>
      <c r="K20" s="167"/>
      <c r="L20" s="167"/>
      <c r="M20" s="167"/>
      <c r="N20" s="150"/>
    </row>
    <row r="21" spans="2:14" s="152" customFormat="1" ht="24" customHeight="1" thickBot="1">
      <c r="B21" s="597" t="s">
        <v>1114</v>
      </c>
      <c r="C21" s="597"/>
      <c r="D21" s="597"/>
      <c r="E21" s="597"/>
      <c r="F21" s="597"/>
      <c r="G21" s="597"/>
      <c r="H21" s="597"/>
      <c r="I21" s="597"/>
      <c r="J21" s="597"/>
      <c r="K21" s="597"/>
      <c r="L21" s="597"/>
      <c r="M21" s="597"/>
      <c r="N21" s="168"/>
    </row>
    <row r="22" spans="2:14" s="126" customFormat="1" ht="15" customHeight="1">
      <c r="B22" s="590" t="s">
        <v>226</v>
      </c>
      <c r="C22" s="591"/>
      <c r="D22" s="592" t="s">
        <v>227</v>
      </c>
      <c r="E22" s="592"/>
      <c r="F22" s="592"/>
      <c r="G22" s="153" t="s">
        <v>73</v>
      </c>
      <c r="H22" s="591" t="s">
        <v>190</v>
      </c>
      <c r="I22" s="591"/>
      <c r="J22" s="591" t="s">
        <v>191</v>
      </c>
      <c r="K22" s="591"/>
      <c r="L22" s="591" t="s">
        <v>192</v>
      </c>
      <c r="M22" s="593"/>
      <c r="N22" s="131"/>
    </row>
    <row r="23" spans="2:14" ht="22.5" customHeight="1" thickBot="1">
      <c r="B23" s="581"/>
      <c r="C23" s="582"/>
      <c r="D23" s="582"/>
      <c r="E23" s="582"/>
      <c r="F23" s="582"/>
      <c r="G23" s="118"/>
      <c r="H23" s="583" t="str">
        <f>IF($B23="","",①申込!$E$6)</f>
        <v/>
      </c>
      <c r="I23" s="583"/>
      <c r="J23" s="583" t="str">
        <f>IF($B23="","",①申込!$H$6)</f>
        <v/>
      </c>
      <c r="K23" s="583"/>
      <c r="L23" s="583" t="str">
        <f>IF($B23="","",①申込!$B$4)</f>
        <v/>
      </c>
      <c r="M23" s="584"/>
      <c r="N23" s="131"/>
    </row>
    <row r="24" spans="2:14" ht="18.75" customHeight="1">
      <c r="B24" s="155" t="s">
        <v>214</v>
      </c>
      <c r="C24" s="585" t="s">
        <v>235</v>
      </c>
      <c r="D24" s="585"/>
      <c r="E24" s="586" t="s">
        <v>194</v>
      </c>
      <c r="F24" s="586"/>
      <c r="G24" s="586" t="s">
        <v>195</v>
      </c>
      <c r="H24" s="586"/>
      <c r="I24" s="586" t="s">
        <v>225</v>
      </c>
      <c r="J24" s="586"/>
      <c r="K24" s="587" t="s">
        <v>193</v>
      </c>
      <c r="L24" s="588"/>
      <c r="M24" s="589"/>
      <c r="N24" s="131"/>
    </row>
    <row r="25" spans="2:14" ht="24">
      <c r="B25" s="156" t="s">
        <v>218</v>
      </c>
      <c r="C25" s="70"/>
      <c r="D25" s="71"/>
      <c r="E25" s="573"/>
      <c r="F25" s="573"/>
      <c r="G25" s="573"/>
      <c r="H25" s="573"/>
      <c r="I25" s="595"/>
      <c r="J25" s="595"/>
      <c r="K25" s="575">
        <f>SUM($C26:$J26)</f>
        <v>0</v>
      </c>
      <c r="L25" s="576"/>
      <c r="M25" s="577"/>
      <c r="N25" s="135"/>
    </row>
    <row r="26" spans="2:14" ht="18.75" customHeight="1" thickBot="1">
      <c r="B26" s="158" t="s">
        <v>223</v>
      </c>
      <c r="C26" s="596" t="str">
        <f>IF(C25="","",IF(C25="記録無",0,IF(VALUE(C25)&gt;28.09,0,INT(5.74352*(28.5-VALUE(C25))^1.92))))</f>
        <v/>
      </c>
      <c r="D26" s="596"/>
      <c r="E26" s="596" t="str">
        <f>IF(E25="","",IF(E25="記録無",0,IF(VALUE(E25)&lt;1.53,0,INT(51.39*(VALUE(E25)-1.5)^1.05))))</f>
        <v/>
      </c>
      <c r="F26" s="596"/>
      <c r="G26" s="596" t="str">
        <f>IF(G25="","",IF(G25="記録無",0,IF(VALUE(G25)&lt;0.77,0,INT(0.8465*(VALUE(G25)*100-75)^1.42))))</f>
        <v/>
      </c>
      <c r="H26" s="596"/>
      <c r="I26" s="596" t="str">
        <f>IF(I25="","",IF(I25="記録無",0,IF(VALUE(I25)&gt;81.21,0,INT(1.53775*(82-VALUE(I25))^1.81))))</f>
        <v/>
      </c>
      <c r="J26" s="596"/>
      <c r="K26" s="578"/>
      <c r="L26" s="579"/>
      <c r="M26" s="580"/>
      <c r="N26" s="135"/>
    </row>
    <row r="27" spans="2:14" ht="16.5" customHeight="1">
      <c r="B27" s="159"/>
      <c r="C27" s="160"/>
      <c r="D27" s="160"/>
      <c r="E27" s="161"/>
      <c r="F27" s="162"/>
      <c r="G27" s="572"/>
      <c r="H27" s="572"/>
      <c r="I27" s="163"/>
      <c r="J27" s="164"/>
      <c r="K27" s="163"/>
      <c r="L27" s="165"/>
      <c r="M27" s="165"/>
      <c r="N27" s="135"/>
    </row>
    <row r="28" spans="2:14" ht="16.5" customHeight="1">
      <c r="B28" s="167"/>
      <c r="C28" s="167"/>
      <c r="D28" s="167"/>
      <c r="E28" s="167"/>
      <c r="F28" s="167"/>
      <c r="G28" s="167"/>
      <c r="H28" s="167"/>
      <c r="I28" s="167"/>
      <c r="J28" s="167"/>
      <c r="K28" s="167"/>
      <c r="L28" s="167"/>
      <c r="M28" s="167"/>
      <c r="N28" s="150"/>
    </row>
    <row r="29" spans="2:14" s="152" customFormat="1" ht="24" customHeight="1" thickBot="1">
      <c r="B29" s="594" t="s">
        <v>1115</v>
      </c>
      <c r="C29" s="594"/>
      <c r="D29" s="594"/>
      <c r="E29" s="594"/>
      <c r="F29" s="594"/>
      <c r="G29" s="594"/>
      <c r="H29" s="594"/>
      <c r="I29" s="594"/>
      <c r="J29" s="594"/>
      <c r="K29" s="594"/>
      <c r="L29" s="594"/>
      <c r="M29" s="594"/>
      <c r="N29" s="168"/>
    </row>
    <row r="30" spans="2:14" s="126" customFormat="1" ht="15" customHeight="1">
      <c r="B30" s="590" t="s">
        <v>226</v>
      </c>
      <c r="C30" s="591"/>
      <c r="D30" s="592" t="s">
        <v>227</v>
      </c>
      <c r="E30" s="592"/>
      <c r="F30" s="592"/>
      <c r="G30" s="153" t="s">
        <v>73</v>
      </c>
      <c r="H30" s="591" t="s">
        <v>190</v>
      </c>
      <c r="I30" s="591"/>
      <c r="J30" s="591" t="s">
        <v>191</v>
      </c>
      <c r="K30" s="591"/>
      <c r="L30" s="591" t="s">
        <v>192</v>
      </c>
      <c r="M30" s="593"/>
      <c r="N30" s="131"/>
    </row>
    <row r="31" spans="2:14" ht="22.5" customHeight="1" thickBot="1">
      <c r="B31" s="581"/>
      <c r="C31" s="582"/>
      <c r="D31" s="582"/>
      <c r="E31" s="582"/>
      <c r="F31" s="582"/>
      <c r="G31" s="118"/>
      <c r="H31" s="583" t="str">
        <f>IF($B31="","",①申込!$E$6)</f>
        <v/>
      </c>
      <c r="I31" s="583"/>
      <c r="J31" s="583" t="str">
        <f>IF($B31="","",①申込!$H$6)</f>
        <v/>
      </c>
      <c r="K31" s="583"/>
      <c r="L31" s="583" t="str">
        <f>IF($B31="","",①申込!$B$4)</f>
        <v/>
      </c>
      <c r="M31" s="584"/>
      <c r="N31" s="169"/>
    </row>
    <row r="32" spans="2:14" ht="18.75" customHeight="1">
      <c r="B32" s="155" t="s">
        <v>214</v>
      </c>
      <c r="C32" s="585" t="s">
        <v>236</v>
      </c>
      <c r="D32" s="585"/>
      <c r="E32" s="586" t="s">
        <v>195</v>
      </c>
      <c r="F32" s="586"/>
      <c r="G32" s="586" t="s">
        <v>194</v>
      </c>
      <c r="H32" s="586"/>
      <c r="I32" s="586" t="s">
        <v>237</v>
      </c>
      <c r="J32" s="586"/>
      <c r="K32" s="587" t="s">
        <v>193</v>
      </c>
      <c r="L32" s="588"/>
      <c r="M32" s="589"/>
      <c r="N32" s="131"/>
    </row>
    <row r="33" spans="2:23" ht="24" customHeight="1">
      <c r="B33" s="156" t="s">
        <v>218</v>
      </c>
      <c r="C33" s="70"/>
      <c r="D33" s="71"/>
      <c r="E33" s="573"/>
      <c r="F33" s="573"/>
      <c r="G33" s="573"/>
      <c r="H33" s="573"/>
      <c r="I33" s="85"/>
      <c r="J33" s="71"/>
      <c r="K33" s="575">
        <f>SUM($C34:$J34)</f>
        <v>0</v>
      </c>
      <c r="L33" s="576"/>
      <c r="M33" s="577"/>
      <c r="N33" s="170"/>
    </row>
    <row r="34" spans="2:23" ht="18.75" customHeight="1" thickBot="1">
      <c r="B34" s="158" t="s">
        <v>223</v>
      </c>
      <c r="C34" s="574" t="str">
        <f>IF(C33="","",IF(C33="記録無",0,IF(VALUE(C33)&gt;26.4,0,INT(9.23076*(26.7-VALUE(C33))^1.835))))</f>
        <v/>
      </c>
      <c r="D34" s="574"/>
      <c r="E34" s="574" t="str">
        <f>IF(E33="","",IF(E33="記録無",0,IF(VALUE(E33)&lt;0.76,0,INT(1.84523*(VALUE(E33)*100-75)^1.348))))</f>
        <v/>
      </c>
      <c r="F34" s="574"/>
      <c r="G34" s="574" t="str">
        <f>IF(G33="","",IF(G33="記録無",0,IF(VALUE(G33)&lt;1.53,0,INT(56.0211*(VALUE(G33)-1.5)^1.05))))</f>
        <v/>
      </c>
      <c r="H34" s="574"/>
      <c r="I34" s="574" t="str">
        <f>IF(I33="","",IF(I33="記録無",0,IF(VALUE(I33)&gt;42.08,0,INT(4.99087*(42.5-VALUE(I33))^1.81))))</f>
        <v/>
      </c>
      <c r="J34" s="574"/>
      <c r="K34" s="578"/>
      <c r="L34" s="579"/>
      <c r="M34" s="580"/>
      <c r="N34" s="170"/>
      <c r="V34" s="119" ph="1"/>
      <c r="W34" s="119" ph="1"/>
    </row>
    <row r="35" spans="2:23" ht="16.5" customHeight="1">
      <c r="B35" s="159"/>
      <c r="C35" s="160"/>
      <c r="D35" s="160"/>
      <c r="E35" s="161"/>
      <c r="F35" s="162"/>
      <c r="G35" s="572"/>
      <c r="H35" s="572"/>
      <c r="I35" s="163"/>
      <c r="J35" s="164"/>
      <c r="K35" s="163"/>
      <c r="L35" s="165"/>
      <c r="M35" s="165"/>
      <c r="N35" s="170"/>
    </row>
    <row r="36" spans="2:23" ht="16.5" customHeight="1">
      <c r="B36" s="149"/>
      <c r="C36" s="149"/>
      <c r="D36" s="149"/>
      <c r="E36" s="149"/>
      <c r="F36" s="149"/>
      <c r="G36" s="149"/>
      <c r="H36" s="149"/>
      <c r="I36" s="149"/>
      <c r="J36" s="149"/>
      <c r="K36" s="149"/>
      <c r="L36" s="149"/>
      <c r="M36" s="149"/>
      <c r="N36" s="150"/>
    </row>
    <row r="37" spans="2:23" s="152" customFormat="1" ht="24" customHeight="1" thickBot="1">
      <c r="B37" s="594" t="s">
        <v>1115</v>
      </c>
      <c r="C37" s="594"/>
      <c r="D37" s="594"/>
      <c r="E37" s="594"/>
      <c r="F37" s="594"/>
      <c r="G37" s="594"/>
      <c r="H37" s="594"/>
      <c r="I37" s="594"/>
      <c r="J37" s="594"/>
      <c r="K37" s="594"/>
      <c r="L37" s="594"/>
      <c r="M37" s="594"/>
      <c r="N37" s="168"/>
    </row>
    <row r="38" spans="2:23" s="126" customFormat="1" ht="15" customHeight="1">
      <c r="B38" s="590" t="s">
        <v>226</v>
      </c>
      <c r="C38" s="591"/>
      <c r="D38" s="592" t="s">
        <v>227</v>
      </c>
      <c r="E38" s="592"/>
      <c r="F38" s="592"/>
      <c r="G38" s="153" t="s">
        <v>73</v>
      </c>
      <c r="H38" s="591" t="s">
        <v>190</v>
      </c>
      <c r="I38" s="591"/>
      <c r="J38" s="591" t="s">
        <v>191</v>
      </c>
      <c r="K38" s="591"/>
      <c r="L38" s="591" t="s">
        <v>192</v>
      </c>
      <c r="M38" s="593"/>
      <c r="N38" s="131"/>
    </row>
    <row r="39" spans="2:23" ht="22.5" customHeight="1" thickBot="1">
      <c r="B39" s="581"/>
      <c r="C39" s="582"/>
      <c r="D39" s="582"/>
      <c r="E39" s="582"/>
      <c r="F39" s="582"/>
      <c r="G39" s="118"/>
      <c r="H39" s="583" t="str">
        <f>IF($B39="","",①申込!$E$6)</f>
        <v/>
      </c>
      <c r="I39" s="583"/>
      <c r="J39" s="583" t="str">
        <f>IF($B39="","",①申込!$H$6)</f>
        <v/>
      </c>
      <c r="K39" s="583"/>
      <c r="L39" s="583" t="str">
        <f>IF($B39="","",①申込!$B$4)</f>
        <v/>
      </c>
      <c r="M39" s="584"/>
      <c r="N39" s="169"/>
    </row>
    <row r="40" spans="2:23" ht="18.75" customHeight="1">
      <c r="B40" s="155" t="s">
        <v>214</v>
      </c>
      <c r="C40" s="585" t="s">
        <v>236</v>
      </c>
      <c r="D40" s="585"/>
      <c r="E40" s="586" t="s">
        <v>195</v>
      </c>
      <c r="F40" s="586"/>
      <c r="G40" s="586" t="s">
        <v>194</v>
      </c>
      <c r="H40" s="586"/>
      <c r="I40" s="586" t="s">
        <v>237</v>
      </c>
      <c r="J40" s="586"/>
      <c r="K40" s="587" t="s">
        <v>193</v>
      </c>
      <c r="L40" s="588"/>
      <c r="M40" s="589"/>
      <c r="N40" s="131"/>
    </row>
    <row r="41" spans="2:23" ht="24">
      <c r="B41" s="156" t="s">
        <v>218</v>
      </c>
      <c r="C41" s="70"/>
      <c r="D41" s="71"/>
      <c r="E41" s="573"/>
      <c r="F41" s="573"/>
      <c r="G41" s="573"/>
      <c r="H41" s="573"/>
      <c r="I41" s="85"/>
      <c r="J41" s="71"/>
      <c r="K41" s="575">
        <f>SUM($C42:$J42)</f>
        <v>0</v>
      </c>
      <c r="L41" s="576"/>
      <c r="M41" s="577"/>
      <c r="N41" s="170"/>
    </row>
    <row r="42" spans="2:23" ht="18.75" customHeight="1" thickBot="1">
      <c r="B42" s="158" t="s">
        <v>223</v>
      </c>
      <c r="C42" s="574" t="str">
        <f>IF(C41="","",IF(C41="記録無",0,IF(VALUE(C41)&gt;26.4,0,INT(9.23076*(26.7-VALUE(C41))^1.835))))</f>
        <v/>
      </c>
      <c r="D42" s="574"/>
      <c r="E42" s="574" t="str">
        <f>IF(E41="","",IF(E41="記録無",0,IF(VALUE(E41)&lt;0.76,0,INT(1.84523*(VALUE(E41)*100-75)^1.348))))</f>
        <v/>
      </c>
      <c r="F42" s="574"/>
      <c r="G42" s="574" t="str">
        <f>IF(G41="","",IF(G41="記録無",0,IF(VALUE(G41)&lt;1.53,0,INT(56.0211*(VALUE(G41)-1.5)^1.05))))</f>
        <v/>
      </c>
      <c r="H42" s="574"/>
      <c r="I42" s="574" t="str">
        <f>IF(I41="","",IF(I41="記録無",0,IF(VALUE(I41)&gt;42.08,0,INT(4.99087*(42.5-VALUE(I41))^1.81))))</f>
        <v/>
      </c>
      <c r="J42" s="574"/>
      <c r="K42" s="578"/>
      <c r="L42" s="579"/>
      <c r="M42" s="580"/>
      <c r="N42" s="170"/>
      <c r="V42" s="119" ph="1"/>
      <c r="W42" s="119" ph="1"/>
    </row>
    <row r="43" spans="2:23" ht="16.5" customHeight="1">
      <c r="B43" s="159"/>
      <c r="C43" s="160"/>
      <c r="D43" s="160"/>
      <c r="E43" s="161"/>
      <c r="F43" s="162"/>
      <c r="G43" s="572"/>
      <c r="H43" s="572"/>
      <c r="I43" s="163"/>
      <c r="J43" s="164"/>
      <c r="K43" s="163"/>
      <c r="L43" s="165"/>
      <c r="M43" s="165"/>
      <c r="N43" s="170"/>
    </row>
    <row r="44" spans="2:23" ht="16.5" customHeight="1">
      <c r="B44" s="149"/>
      <c r="C44" s="149"/>
      <c r="D44" s="149"/>
      <c r="E44" s="149"/>
      <c r="F44" s="149"/>
      <c r="G44" s="149"/>
      <c r="H44" s="149"/>
      <c r="I44" s="149"/>
      <c r="J44" s="149"/>
      <c r="K44" s="149"/>
      <c r="L44" s="149"/>
      <c r="M44" s="149"/>
      <c r="N44" s="150"/>
    </row>
  </sheetData>
  <sheetProtection sheet="1" objects="1" scenarios="1" selectLockedCells="1"/>
  <mergeCells count="127">
    <mergeCell ref="B3:C3"/>
    <mergeCell ref="D3:F3"/>
    <mergeCell ref="H3:I3"/>
    <mergeCell ref="J3:K3"/>
    <mergeCell ref="L3:M3"/>
    <mergeCell ref="B4:C4"/>
    <mergeCell ref="D4:F4"/>
    <mergeCell ref="H4:I4"/>
    <mergeCell ref="J4:K4"/>
    <mergeCell ref="L4:M4"/>
    <mergeCell ref="C5:D5"/>
    <mergeCell ref="E5:F5"/>
    <mergeCell ref="G5:H5"/>
    <mergeCell ref="I5:J5"/>
    <mergeCell ref="K5:L5"/>
    <mergeCell ref="E6:F6"/>
    <mergeCell ref="G6:H6"/>
    <mergeCell ref="I6:J6"/>
    <mergeCell ref="K6:L6"/>
    <mergeCell ref="B13:M13"/>
    <mergeCell ref="B14:C14"/>
    <mergeCell ref="D14:F14"/>
    <mergeCell ref="H14:I14"/>
    <mergeCell ref="J14:K14"/>
    <mergeCell ref="L14:M14"/>
    <mergeCell ref="M6:M7"/>
    <mergeCell ref="C7:D7"/>
    <mergeCell ref="E7:F7"/>
    <mergeCell ref="G7:H7"/>
    <mergeCell ref="I7:J7"/>
    <mergeCell ref="K7:L7"/>
    <mergeCell ref="B15:C15"/>
    <mergeCell ref="D15:F15"/>
    <mergeCell ref="H15:I15"/>
    <mergeCell ref="J15:K15"/>
    <mergeCell ref="L15:M15"/>
    <mergeCell ref="E16:F16"/>
    <mergeCell ref="G16:H16"/>
    <mergeCell ref="I16:J16"/>
    <mergeCell ref="C16:D16"/>
    <mergeCell ref="K16:M16"/>
    <mergeCell ref="G19:H19"/>
    <mergeCell ref="B21:M21"/>
    <mergeCell ref="B22:C22"/>
    <mergeCell ref="D22:F22"/>
    <mergeCell ref="H22:I22"/>
    <mergeCell ref="J22:K22"/>
    <mergeCell ref="L22:M22"/>
    <mergeCell ref="E17:F17"/>
    <mergeCell ref="G17:H17"/>
    <mergeCell ref="I17:J17"/>
    <mergeCell ref="C18:D18"/>
    <mergeCell ref="E18:F18"/>
    <mergeCell ref="G18:H18"/>
    <mergeCell ref="I18:J18"/>
    <mergeCell ref="K17:M17"/>
    <mergeCell ref="K18:M18"/>
    <mergeCell ref="B23:C23"/>
    <mergeCell ref="D23:F23"/>
    <mergeCell ref="H23:I23"/>
    <mergeCell ref="J23:K23"/>
    <mergeCell ref="L23:M23"/>
    <mergeCell ref="C24:D24"/>
    <mergeCell ref="E24:F24"/>
    <mergeCell ref="G24:H24"/>
    <mergeCell ref="I24:J24"/>
    <mergeCell ref="K24:M24"/>
    <mergeCell ref="G27:H27"/>
    <mergeCell ref="B30:C30"/>
    <mergeCell ref="D30:F30"/>
    <mergeCell ref="H30:I30"/>
    <mergeCell ref="J30:K30"/>
    <mergeCell ref="L30:M30"/>
    <mergeCell ref="E25:F25"/>
    <mergeCell ref="G25:H25"/>
    <mergeCell ref="I25:J25"/>
    <mergeCell ref="C26:D26"/>
    <mergeCell ref="E26:F26"/>
    <mergeCell ref="G26:H26"/>
    <mergeCell ref="I26:J26"/>
    <mergeCell ref="K25:M25"/>
    <mergeCell ref="K26:M26"/>
    <mergeCell ref="B29:M29"/>
    <mergeCell ref="B31:C31"/>
    <mergeCell ref="D31:F31"/>
    <mergeCell ref="H31:I31"/>
    <mergeCell ref="J31:K31"/>
    <mergeCell ref="L31:M31"/>
    <mergeCell ref="C32:D32"/>
    <mergeCell ref="E32:F32"/>
    <mergeCell ref="G32:H32"/>
    <mergeCell ref="I32:J32"/>
    <mergeCell ref="K32:M32"/>
    <mergeCell ref="G35:H35"/>
    <mergeCell ref="B38:C38"/>
    <mergeCell ref="D38:F38"/>
    <mergeCell ref="H38:I38"/>
    <mergeCell ref="J38:K38"/>
    <mergeCell ref="L38:M38"/>
    <mergeCell ref="E33:F33"/>
    <mergeCell ref="G33:H33"/>
    <mergeCell ref="C34:D34"/>
    <mergeCell ref="E34:F34"/>
    <mergeCell ref="G34:H34"/>
    <mergeCell ref="I34:J34"/>
    <mergeCell ref="K33:M33"/>
    <mergeCell ref="K34:M34"/>
    <mergeCell ref="B37:M37"/>
    <mergeCell ref="B39:C39"/>
    <mergeCell ref="D39:F39"/>
    <mergeCell ref="H39:I39"/>
    <mergeCell ref="J39:K39"/>
    <mergeCell ref="L39:M39"/>
    <mergeCell ref="C40:D40"/>
    <mergeCell ref="E40:F40"/>
    <mergeCell ref="G40:H40"/>
    <mergeCell ref="I40:J40"/>
    <mergeCell ref="K40:M40"/>
    <mergeCell ref="G43:H43"/>
    <mergeCell ref="E41:F41"/>
    <mergeCell ref="G41:H41"/>
    <mergeCell ref="C42:D42"/>
    <mergeCell ref="E42:F42"/>
    <mergeCell ref="G42:H42"/>
    <mergeCell ref="I42:J42"/>
    <mergeCell ref="K41:M41"/>
    <mergeCell ref="K42:M42"/>
  </mergeCells>
  <phoneticPr fontId="2"/>
  <dataValidations disablePrompts="1" count="3">
    <dataValidation type="list" allowBlank="1" showInputMessage="1" showErrorMessage="1" sqref="M6:M7">
      <formula1>$O$4:$O$7</formula1>
    </dataValidation>
    <dataValidation type="list" allowBlank="1" showInputMessage="1" showErrorMessage="1" sqref="B35 B19 B27 B43">
      <formula1>#REF!</formula1>
    </dataValidation>
    <dataValidation imeMode="halfKatakana" allowBlank="1" showInputMessage="1" showErrorMessage="1" sqref="D30 D3 D14 D22 D38"/>
  </dataValidations>
  <printOptions horizontalCentered="1"/>
  <pageMargins left="0.59055118110236227" right="0.59055118110236227" top="0.59055118110236227" bottom="0.59055118110236227" header="0.51181102362204722"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99"/>
  </sheetPr>
  <dimension ref="A1:K38"/>
  <sheetViews>
    <sheetView showGridLines="0" showZeros="0" zoomScaleNormal="100" zoomScaleSheetLayoutView="100" workbookViewId="0">
      <selection activeCell="E34" sqref="E34"/>
    </sheetView>
  </sheetViews>
  <sheetFormatPr defaultColWidth="9" defaultRowHeight="13.5"/>
  <cols>
    <col min="1" max="1" width="4.375" style="3" customWidth="1"/>
    <col min="2" max="2" width="3.75" style="3" customWidth="1"/>
    <col min="3" max="3" width="6.75" style="3" customWidth="1"/>
    <col min="4" max="4" width="18.875" style="3" customWidth="1"/>
    <col min="5" max="5" width="16.25" style="3" customWidth="1"/>
    <col min="6" max="6" width="7.5" style="3" customWidth="1"/>
    <col min="7" max="7" width="5.625" style="3" customWidth="1"/>
    <col min="8" max="8" width="13.875" style="3" customWidth="1"/>
    <col min="9" max="9" width="3.625" style="3" customWidth="1"/>
    <col min="10" max="10" width="3.75" style="3" customWidth="1"/>
    <col min="11" max="11" width="4.375" style="3" customWidth="1"/>
    <col min="12" max="16384" width="9" style="3"/>
  </cols>
  <sheetData>
    <row r="1" spans="1:10" ht="34.5" customHeight="1">
      <c r="B1" s="622" t="str">
        <f>①申込!B1</f>
        <v>令和５年度北海道中学校新人陸上競技大会</v>
      </c>
      <c r="C1" s="622"/>
      <c r="D1" s="622"/>
      <c r="E1" s="622"/>
      <c r="F1" s="622"/>
      <c r="G1" s="622"/>
      <c r="H1" s="622"/>
      <c r="I1" s="622"/>
      <c r="J1" s="622"/>
    </row>
    <row r="2" spans="1:10" ht="25.5" customHeight="1">
      <c r="B2" s="620" t="s">
        <v>40</v>
      </c>
      <c r="C2" s="620"/>
      <c r="D2" s="621"/>
      <c r="E2" s="621"/>
      <c r="F2" s="621"/>
      <c r="G2" s="621"/>
      <c r="H2" s="621"/>
      <c r="I2" s="621"/>
      <c r="J2" s="621"/>
    </row>
    <row r="3" spans="1:10" ht="25.5" customHeight="1">
      <c r="D3" s="4"/>
    </row>
    <row r="4" spans="1:10" ht="24.75" customHeight="1">
      <c r="B4" s="617" t="s">
        <v>41</v>
      </c>
      <c r="C4" s="618"/>
      <c r="D4" s="619"/>
      <c r="E4" s="623">
        <f>①申込!$E$6</f>
        <v>0</v>
      </c>
      <c r="F4" s="624"/>
      <c r="G4" s="624"/>
      <c r="H4" s="624"/>
      <c r="I4" s="624"/>
      <c r="J4" s="625"/>
    </row>
    <row r="5" spans="1:10" ht="24.75" customHeight="1">
      <c r="B5" s="617" t="s">
        <v>42</v>
      </c>
      <c r="C5" s="618"/>
      <c r="D5" s="619"/>
      <c r="E5" s="623">
        <f>①申込!$H$6</f>
        <v>0</v>
      </c>
      <c r="F5" s="624"/>
      <c r="G5" s="624"/>
      <c r="H5" s="624"/>
      <c r="I5" s="624"/>
      <c r="J5" s="625"/>
    </row>
    <row r="6" spans="1:10" ht="24.75" customHeight="1">
      <c r="B6" s="617" t="s">
        <v>2</v>
      </c>
      <c r="C6" s="618"/>
      <c r="D6" s="619"/>
      <c r="E6" s="623" t="str">
        <f>①申込!$B$4&amp;①申込!$F$4</f>
        <v/>
      </c>
      <c r="F6" s="624"/>
      <c r="G6" s="624"/>
      <c r="H6" s="624"/>
      <c r="I6" s="624"/>
      <c r="J6" s="625"/>
    </row>
    <row r="7" spans="1:10" ht="24.75" customHeight="1">
      <c r="B7" s="14"/>
      <c r="C7" s="14"/>
      <c r="D7" s="17"/>
      <c r="E7" s="15"/>
      <c r="F7" s="15"/>
      <c r="G7" s="15"/>
      <c r="H7" s="16"/>
      <c r="I7" s="16"/>
      <c r="J7" s="16"/>
    </row>
    <row r="8" spans="1:10" ht="24.75" customHeight="1">
      <c r="B8" s="14"/>
      <c r="C8" s="627" t="s">
        <v>46</v>
      </c>
      <c r="D8" s="627"/>
      <c r="E8" s="634">
        <f>①申込!N4</f>
        <v>0</v>
      </c>
      <c r="F8" s="635"/>
      <c r="G8" s="635"/>
      <c r="H8" s="635"/>
      <c r="I8" s="195"/>
      <c r="J8" s="16"/>
    </row>
    <row r="9" spans="1:10" ht="24.75" customHeight="1">
      <c r="B9" s="14"/>
      <c r="C9" s="627" t="s">
        <v>47</v>
      </c>
      <c r="D9" s="627"/>
      <c r="E9" s="628">
        <f>①申込!O6</f>
        <v>0</v>
      </c>
      <c r="F9" s="628"/>
      <c r="G9" s="628"/>
      <c r="H9" s="628"/>
      <c r="I9" s="628"/>
      <c r="J9" s="16"/>
    </row>
    <row r="10" spans="1:10" ht="24.75" customHeight="1" thickBot="1">
      <c r="B10" s="5"/>
      <c r="C10" s="5"/>
      <c r="D10" s="30"/>
      <c r="F10" s="42" t="s">
        <v>65</v>
      </c>
    </row>
    <row r="11" spans="1:10" ht="24.75" customHeight="1">
      <c r="B11" s="23"/>
      <c r="C11" s="37" t="s">
        <v>936</v>
      </c>
      <c r="D11" s="33"/>
      <c r="E11" s="18"/>
      <c r="F11" s="439"/>
      <c r="G11" s="32" t="s">
        <v>45</v>
      </c>
      <c r="H11" s="82">
        <f>F11*1200</f>
        <v>0</v>
      </c>
      <c r="I11" s="36" t="s">
        <v>43</v>
      </c>
    </row>
    <row r="12" spans="1:10" ht="24.75" customHeight="1">
      <c r="B12" s="23"/>
      <c r="C12" s="37" t="s">
        <v>937</v>
      </c>
      <c r="D12" s="33"/>
      <c r="E12" s="18"/>
      <c r="F12" s="440"/>
      <c r="G12" s="32" t="s">
        <v>45</v>
      </c>
      <c r="H12" s="82">
        <f>F12*600</f>
        <v>0</v>
      </c>
      <c r="I12" s="36" t="s">
        <v>43</v>
      </c>
    </row>
    <row r="13" spans="1:10" ht="24.75" customHeight="1" thickBot="1">
      <c r="B13" s="23"/>
      <c r="C13" s="38" t="s">
        <v>982</v>
      </c>
      <c r="D13" s="34"/>
      <c r="E13" s="35"/>
      <c r="F13" s="441"/>
      <c r="G13" s="39" t="s">
        <v>45</v>
      </c>
      <c r="H13" s="83">
        <f>F13*1400</f>
        <v>0</v>
      </c>
      <c r="I13" s="7" t="s">
        <v>43</v>
      </c>
    </row>
    <row r="14" spans="1:10" ht="24.75" customHeight="1" thickTop="1">
      <c r="B14" s="23"/>
      <c r="C14" s="629" t="s">
        <v>44</v>
      </c>
      <c r="D14" s="630"/>
      <c r="E14" s="630"/>
      <c r="F14" s="630"/>
      <c r="G14" s="631"/>
      <c r="H14" s="84">
        <f>SUM(H11:H13)</f>
        <v>0</v>
      </c>
      <c r="I14" s="8" t="s">
        <v>43</v>
      </c>
    </row>
    <row r="15" spans="1:10" ht="36.75" customHeight="1">
      <c r="B15" s="23"/>
      <c r="C15" s="638"/>
      <c r="D15" s="638"/>
      <c r="E15" s="638"/>
      <c r="F15" s="638"/>
      <c r="G15" s="638"/>
      <c r="H15" s="638"/>
      <c r="I15" s="638"/>
    </row>
    <row r="16" spans="1:10" ht="25.5" customHeight="1">
      <c r="A16" s="86"/>
      <c r="C16" s="637" t="s">
        <v>958</v>
      </c>
      <c r="D16" s="637"/>
      <c r="E16" s="637"/>
      <c r="F16" s="637"/>
      <c r="G16" s="637"/>
      <c r="H16" s="637"/>
      <c r="I16" s="637"/>
    </row>
    <row r="17" spans="1:11" ht="6" customHeight="1">
      <c r="A17" s="86"/>
      <c r="C17" s="88"/>
      <c r="D17" s="29"/>
      <c r="E17" s="29"/>
      <c r="F17" s="29"/>
      <c r="G17" s="29"/>
      <c r="H17" s="29"/>
    </row>
    <row r="18" spans="1:11" ht="6" customHeight="1">
      <c r="A18" s="86"/>
      <c r="C18" s="87"/>
      <c r="D18" s="29"/>
      <c r="E18" s="29"/>
      <c r="F18" s="29"/>
      <c r="G18" s="29"/>
      <c r="H18" s="29"/>
    </row>
    <row r="19" spans="1:11" ht="18.600000000000001" customHeight="1">
      <c r="B19" s="12" t="s">
        <v>49</v>
      </c>
    </row>
    <row r="20" spans="1:11" ht="18.600000000000001" customHeight="1">
      <c r="B20" s="28" t="s">
        <v>50</v>
      </c>
      <c r="C20" s="12"/>
      <c r="D20" s="10"/>
      <c r="E20" s="10"/>
      <c r="F20" s="10"/>
      <c r="G20" s="10"/>
      <c r="H20" s="10"/>
      <c r="I20" s="10"/>
      <c r="J20" s="10"/>
      <c r="K20" s="10"/>
    </row>
    <row r="21" spans="1:11" ht="18.600000000000001" customHeight="1">
      <c r="B21" s="13" t="s">
        <v>985</v>
      </c>
      <c r="C21" s="13"/>
    </row>
    <row r="22" spans="1:11" ht="18.600000000000001" customHeight="1">
      <c r="B22" s="13" t="s">
        <v>51</v>
      </c>
      <c r="C22" s="13"/>
    </row>
    <row r="23" spans="1:11" ht="18.600000000000001" customHeight="1">
      <c r="C23" s="11"/>
      <c r="E23" s="9"/>
    </row>
    <row r="24" spans="1:11" ht="18.600000000000001" customHeight="1">
      <c r="B24" s="90"/>
      <c r="C24" s="91" t="s">
        <v>1109</v>
      </c>
    </row>
    <row r="25" spans="1:11" ht="18.600000000000001" customHeight="1">
      <c r="C25" s="3" t="s">
        <v>959</v>
      </c>
    </row>
    <row r="26" spans="1:11" ht="18.600000000000001" customHeight="1">
      <c r="A26" s="23"/>
      <c r="B26" s="23"/>
      <c r="C26" s="46"/>
      <c r="D26" s="6"/>
      <c r="E26" s="6"/>
      <c r="F26" s="6"/>
      <c r="G26" s="6"/>
      <c r="H26" s="6"/>
      <c r="I26" s="19"/>
      <c r="J26" s="23"/>
    </row>
    <row r="27" spans="1:11" ht="18.600000000000001" customHeight="1">
      <c r="A27" s="23"/>
      <c r="B27" s="23"/>
      <c r="C27" s="72"/>
      <c r="D27" s="73" t="s">
        <v>1110</v>
      </c>
      <c r="E27" s="73"/>
      <c r="F27" s="73"/>
      <c r="G27" s="73"/>
      <c r="H27" s="73"/>
      <c r="I27" s="47"/>
      <c r="J27" s="23"/>
    </row>
    <row r="28" spans="1:11" ht="18.600000000000001" customHeight="1">
      <c r="A28" s="23"/>
      <c r="B28" s="23"/>
      <c r="C28" s="72"/>
      <c r="D28" s="636" t="s">
        <v>1111</v>
      </c>
      <c r="E28" s="636"/>
      <c r="F28" s="636"/>
      <c r="G28" s="636"/>
      <c r="H28" s="636"/>
      <c r="I28" s="24"/>
      <c r="J28" s="23"/>
    </row>
    <row r="29" spans="1:11" ht="18.600000000000001" customHeight="1">
      <c r="A29" s="23"/>
      <c r="B29" s="23"/>
      <c r="C29" s="72"/>
      <c r="D29" s="636" t="s">
        <v>1112</v>
      </c>
      <c r="E29" s="636"/>
      <c r="F29" s="636"/>
      <c r="G29" s="636"/>
      <c r="H29" s="636"/>
      <c r="I29" s="24"/>
      <c r="J29" s="23"/>
    </row>
    <row r="30" spans="1:11" ht="18.600000000000001" customHeight="1">
      <c r="A30" s="23"/>
      <c r="B30" s="23"/>
      <c r="C30" s="74"/>
      <c r="D30" s="75"/>
      <c r="E30" s="75"/>
      <c r="F30" s="75"/>
      <c r="G30" s="75"/>
      <c r="H30" s="76"/>
      <c r="I30" s="22"/>
      <c r="J30" s="23"/>
    </row>
    <row r="31" spans="1:11" ht="18.600000000000001" customHeight="1">
      <c r="A31" s="23"/>
      <c r="B31" s="23"/>
      <c r="C31" s="23"/>
      <c r="D31" s="23"/>
      <c r="E31" s="23"/>
      <c r="F31" s="23"/>
      <c r="G31" s="23"/>
      <c r="H31" s="23"/>
      <c r="I31" s="23"/>
      <c r="J31" s="23"/>
    </row>
    <row r="32" spans="1:11" ht="25.5" customHeight="1">
      <c r="B32" s="40" t="s">
        <v>64</v>
      </c>
      <c r="C32" s="41"/>
      <c r="D32" s="21"/>
      <c r="E32" s="21"/>
      <c r="F32" s="21"/>
      <c r="G32" s="21"/>
      <c r="H32" s="21"/>
      <c r="I32" s="21"/>
      <c r="J32" s="21"/>
    </row>
    <row r="33" spans="2:10" ht="12" customHeight="1">
      <c r="B33" s="25"/>
      <c r="C33" s="26"/>
      <c r="D33" s="6"/>
      <c r="E33" s="6"/>
      <c r="F33" s="6"/>
      <c r="G33" s="6"/>
      <c r="H33" s="6"/>
      <c r="I33" s="6"/>
      <c r="J33" s="19"/>
    </row>
    <row r="34" spans="2:10" ht="30" customHeight="1">
      <c r="B34" s="27"/>
      <c r="C34" s="43" t="s">
        <v>52</v>
      </c>
      <c r="D34" s="117"/>
      <c r="E34" s="117"/>
      <c r="F34" s="117"/>
      <c r="G34" s="117"/>
      <c r="H34" s="117"/>
      <c r="I34" s="30"/>
      <c r="J34" s="24"/>
    </row>
    <row r="35" spans="2:10" ht="30" customHeight="1">
      <c r="B35" s="27"/>
      <c r="C35" s="45" t="s">
        <v>66</v>
      </c>
      <c r="D35" s="632"/>
      <c r="E35" s="632"/>
      <c r="F35" s="632"/>
      <c r="G35" s="632"/>
      <c r="H35" s="632"/>
      <c r="I35" s="31"/>
      <c r="J35" s="24"/>
    </row>
    <row r="36" spans="2:10" ht="30" customHeight="1">
      <c r="B36" s="27"/>
      <c r="C36" s="44"/>
      <c r="D36" s="633"/>
      <c r="E36" s="633"/>
      <c r="F36" s="633"/>
      <c r="G36" s="633"/>
      <c r="H36" s="633"/>
      <c r="I36" s="31"/>
      <c r="J36" s="24"/>
    </row>
    <row r="37" spans="2:10" ht="30" customHeight="1">
      <c r="B37" s="27"/>
      <c r="C37" s="45" t="s">
        <v>67</v>
      </c>
      <c r="D37" s="626">
        <f>E8</f>
        <v>0</v>
      </c>
      <c r="E37" s="626"/>
      <c r="F37" s="626"/>
      <c r="G37" s="626"/>
      <c r="H37" s="6" t="s">
        <v>48</v>
      </c>
      <c r="I37" s="23"/>
      <c r="J37" s="24"/>
    </row>
    <row r="38" spans="2:10" ht="12" customHeight="1">
      <c r="B38" s="20"/>
      <c r="C38" s="21"/>
      <c r="D38" s="21"/>
      <c r="E38" s="21"/>
      <c r="F38" s="21"/>
      <c r="G38" s="21"/>
      <c r="H38" s="21"/>
      <c r="I38" s="21"/>
      <c r="J38" s="22"/>
    </row>
  </sheetData>
  <sheetProtection sheet="1" objects="1" scenarios="1" selectLockedCells="1"/>
  <mergeCells count="20">
    <mergeCell ref="D37:G37"/>
    <mergeCell ref="C8:D8"/>
    <mergeCell ref="C9:D9"/>
    <mergeCell ref="E9:I9"/>
    <mergeCell ref="C14:G14"/>
    <mergeCell ref="D35:H35"/>
    <mergeCell ref="D36:H36"/>
    <mergeCell ref="E8:H8"/>
    <mergeCell ref="D28:H28"/>
    <mergeCell ref="C16:I16"/>
    <mergeCell ref="C15:I15"/>
    <mergeCell ref="D29:H29"/>
    <mergeCell ref="B6:D6"/>
    <mergeCell ref="B2:J2"/>
    <mergeCell ref="B1:J1"/>
    <mergeCell ref="E4:J4"/>
    <mergeCell ref="E5:J5"/>
    <mergeCell ref="B4:D4"/>
    <mergeCell ref="B5:D5"/>
    <mergeCell ref="E6:J6"/>
  </mergeCells>
  <phoneticPr fontId="2"/>
  <printOptions horizontalCentered="1"/>
  <pageMargins left="0.78740157480314965" right="0.78740157480314965" top="0.78740157480314965" bottom="0.59055118110236227" header="0.51181102362204722" footer="0.51181102362204722"/>
  <pageSetup paperSize="9" scale="96"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3" tint="0.59999389629810485"/>
  </sheetPr>
  <dimension ref="A1:CP740"/>
  <sheetViews>
    <sheetView showGridLines="0" zoomScaleNormal="100" workbookViewId="0">
      <selection activeCell="BP35" sqref="BP35"/>
    </sheetView>
  </sheetViews>
  <sheetFormatPr defaultColWidth="8.875" defaultRowHeight="12"/>
  <cols>
    <col min="1" max="1" width="0.875" style="171" customWidth="1"/>
    <col min="2" max="2" width="2.875" style="50" customWidth="1"/>
    <col min="3" max="3" width="4.25" style="50" customWidth="1"/>
    <col min="4" max="4" width="9.25" style="53" customWidth="1"/>
    <col min="5" max="5" width="6.125" style="53" hidden="1" customWidth="1"/>
    <col min="6" max="6" width="6.125" style="50" hidden="1" customWidth="1"/>
    <col min="7" max="7" width="5" style="50" customWidth="1"/>
    <col min="8" max="10" width="1.875" style="50" customWidth="1"/>
    <col min="11" max="11" width="1.875" style="53" customWidth="1"/>
    <col min="12" max="12" width="1.875" style="54" customWidth="1"/>
    <col min="13" max="13" width="1.875" style="55" hidden="1" customWidth="1"/>
    <col min="14" max="16" width="1.875" style="50" customWidth="1"/>
    <col min="17" max="20" width="1.875" style="53" customWidth="1"/>
    <col min="21" max="22" width="1.875" style="50" customWidth="1"/>
    <col min="23" max="23" width="1.875" style="53" customWidth="1"/>
    <col min="24" max="25" width="1.875" style="50" customWidth="1"/>
    <col min="26" max="26" width="1.875" style="53" customWidth="1"/>
    <col min="27" max="27" width="2.375" style="171" bestFit="1" customWidth="1"/>
    <col min="28" max="28" width="5.25" style="171" customWidth="1"/>
    <col min="29" max="29" width="6.375" style="171" hidden="1" customWidth="1"/>
    <col min="30" max="30" width="8.75" style="173" customWidth="1"/>
    <col min="31" max="31" width="12.25" style="173" hidden="1" customWidth="1"/>
    <col min="32" max="40" width="2.25" style="173" customWidth="1"/>
    <col min="41" max="41" width="3.5" style="173" customWidth="1"/>
    <col min="42" max="44" width="4.75" style="173" hidden="1" customWidth="1"/>
    <col min="45" max="48" width="5.125" style="173" hidden="1" customWidth="1"/>
    <col min="49" max="52" width="4.75" style="173" hidden="1" customWidth="1"/>
    <col min="53" max="53" width="4.75" style="173" customWidth="1"/>
    <col min="54" max="54" width="1.625" style="173" customWidth="1"/>
    <col min="55" max="55" width="3.75" style="173" customWidth="1"/>
    <col min="56" max="56" width="2.125" style="173" hidden="1" customWidth="1"/>
    <col min="57" max="66" width="2.125" style="173" customWidth="1"/>
    <col min="67" max="67" width="1.625" style="173" customWidth="1"/>
    <col min="68" max="68" width="4.625" style="173" customWidth="1"/>
    <col min="69" max="70" width="2" style="173" customWidth="1"/>
    <col min="71" max="71" width="2.25" style="173" customWidth="1"/>
    <col min="72" max="72" width="2.25" style="173" hidden="1" customWidth="1"/>
    <col min="73" max="73" width="2.25" style="173" customWidth="1"/>
    <col min="74" max="74" width="3" style="173" customWidth="1"/>
    <col min="75" max="75" width="75.375" style="53" customWidth="1"/>
    <col min="76" max="76" width="22" style="53" customWidth="1"/>
    <col min="77" max="77" width="4.875" style="53" customWidth="1"/>
    <col min="78" max="78" width="5.5" style="53" bestFit="1" customWidth="1"/>
    <col min="79" max="79" width="1.875" style="53" customWidth="1"/>
    <col min="80" max="80" width="9.125" style="53" bestFit="1" customWidth="1"/>
    <col min="81" max="81" width="4.875" style="53" customWidth="1"/>
    <col min="82" max="82" width="1.875" style="53" customWidth="1"/>
    <col min="83" max="83" width="7" style="53" bestFit="1" customWidth="1"/>
    <col min="84" max="84" width="1.875" style="53" customWidth="1"/>
    <col min="85" max="85" width="5.25" style="53" bestFit="1" customWidth="1"/>
    <col min="86" max="86" width="8.75" style="53" bestFit="1" customWidth="1"/>
    <col min="87" max="87" width="5.25" style="53" bestFit="1" customWidth="1"/>
    <col min="88" max="88" width="10" style="53" customWidth="1"/>
    <col min="89" max="89" width="9" style="53" bestFit="1" customWidth="1"/>
    <col min="90" max="90" width="13.625" style="53" customWidth="1"/>
    <col min="91" max="91" width="4.875" style="53" customWidth="1"/>
    <col min="92" max="92" width="8.875" style="53"/>
    <col min="93" max="93" width="3.5" style="53" customWidth="1"/>
    <col min="94" max="94" width="5" style="53" customWidth="1"/>
    <col min="95" max="16384" width="8.875" style="53"/>
  </cols>
  <sheetData>
    <row r="1" spans="1:94" ht="18.75">
      <c r="B1" s="112" t="s">
        <v>935</v>
      </c>
      <c r="AA1" s="172" t="s">
        <v>969</v>
      </c>
      <c r="BC1" s="172" t="s">
        <v>970</v>
      </c>
      <c r="BP1" s="172" t="s">
        <v>971</v>
      </c>
      <c r="BQ1" s="172"/>
    </row>
    <row r="2" spans="1:94" s="48" customFormat="1" ht="12" customHeight="1">
      <c r="A2" s="111"/>
      <c r="B2" s="655" t="s">
        <v>70</v>
      </c>
      <c r="C2" s="657" t="s">
        <v>932</v>
      </c>
      <c r="D2" s="653" t="s">
        <v>68</v>
      </c>
      <c r="E2" s="659"/>
      <c r="F2" s="661" t="s">
        <v>71</v>
      </c>
      <c r="G2" s="661" t="s">
        <v>69</v>
      </c>
      <c r="H2" s="661" t="s">
        <v>72</v>
      </c>
      <c r="I2" s="657" t="s">
        <v>930</v>
      </c>
      <c r="J2" s="657" t="s">
        <v>929</v>
      </c>
      <c r="K2" s="655" t="s">
        <v>73</v>
      </c>
      <c r="L2" s="666" t="s">
        <v>74</v>
      </c>
      <c r="M2" s="659"/>
      <c r="N2" s="663" t="s">
        <v>933</v>
      </c>
      <c r="O2" s="653" t="s">
        <v>75</v>
      </c>
      <c r="P2" s="663" t="s">
        <v>931</v>
      </c>
      <c r="Q2" s="649" t="s">
        <v>934</v>
      </c>
      <c r="R2" s="651" t="s">
        <v>197</v>
      </c>
      <c r="S2" s="653" t="s">
        <v>76</v>
      </c>
      <c r="T2" s="663" t="s">
        <v>931</v>
      </c>
      <c r="U2" s="649" t="s">
        <v>934</v>
      </c>
      <c r="V2" s="651" t="s">
        <v>197</v>
      </c>
      <c r="W2" s="653" t="s">
        <v>77</v>
      </c>
      <c r="X2" s="663" t="s">
        <v>931</v>
      </c>
      <c r="Y2" s="649" t="s">
        <v>934</v>
      </c>
      <c r="Z2" s="110" t="s">
        <v>1123</v>
      </c>
      <c r="AA2" s="642" t="s">
        <v>39</v>
      </c>
      <c r="AB2" s="644" t="s">
        <v>1</v>
      </c>
      <c r="AC2" s="641" t="s">
        <v>30</v>
      </c>
      <c r="AD2" s="641" t="s">
        <v>903</v>
      </c>
      <c r="AE2" s="641" t="s">
        <v>870</v>
      </c>
      <c r="AF2" s="641" t="s">
        <v>871</v>
      </c>
      <c r="AG2" s="641" t="s">
        <v>62</v>
      </c>
      <c r="AH2" s="641"/>
      <c r="AI2" s="641"/>
      <c r="AJ2" s="641"/>
      <c r="AK2" s="641" t="s">
        <v>63</v>
      </c>
      <c r="AL2" s="641"/>
      <c r="AM2" s="641"/>
      <c r="AN2" s="641"/>
      <c r="AO2" s="174" t="s">
        <v>27</v>
      </c>
      <c r="AP2" s="644" t="s">
        <v>25</v>
      </c>
      <c r="AQ2" s="647" t="s">
        <v>34</v>
      </c>
      <c r="AR2" s="174" t="s">
        <v>25</v>
      </c>
      <c r="AS2" s="644" t="s">
        <v>56</v>
      </c>
      <c r="AT2" s="644"/>
      <c r="AU2" s="644"/>
      <c r="AV2" s="644"/>
      <c r="AW2" s="644" t="s">
        <v>60</v>
      </c>
      <c r="AX2" s="644"/>
      <c r="AY2" s="644" t="s">
        <v>61</v>
      </c>
      <c r="AZ2" s="644"/>
      <c r="BA2" s="639" t="s">
        <v>938</v>
      </c>
      <c r="BB2" s="175"/>
      <c r="BC2" s="674" t="s">
        <v>945</v>
      </c>
      <c r="BD2" s="674" t="s">
        <v>946</v>
      </c>
      <c r="BE2" s="674" t="s">
        <v>956</v>
      </c>
      <c r="BF2" s="674" t="s">
        <v>947</v>
      </c>
      <c r="BG2" s="674" t="s">
        <v>948</v>
      </c>
      <c r="BH2" s="674" t="s">
        <v>949</v>
      </c>
      <c r="BI2" s="674" t="s">
        <v>950</v>
      </c>
      <c r="BJ2" s="674" t="s">
        <v>951</v>
      </c>
      <c r="BK2" s="674" t="s">
        <v>952</v>
      </c>
      <c r="BL2" s="674" t="s">
        <v>953</v>
      </c>
      <c r="BM2" s="674" t="s">
        <v>954</v>
      </c>
      <c r="BN2" s="674" t="s">
        <v>951</v>
      </c>
      <c r="BO2" s="175"/>
      <c r="BP2" s="676" t="s">
        <v>939</v>
      </c>
      <c r="BQ2" s="672" t="s">
        <v>907</v>
      </c>
      <c r="BR2" s="672" t="s">
        <v>940</v>
      </c>
      <c r="BS2" s="672" t="s">
        <v>941</v>
      </c>
      <c r="BT2" s="670" t="s">
        <v>942</v>
      </c>
      <c r="BU2" s="670" t="s">
        <v>943</v>
      </c>
      <c r="BV2" s="668" t="s">
        <v>944</v>
      </c>
      <c r="BW2" s="111"/>
    </row>
    <row r="3" spans="1:94" s="49" customFormat="1" ht="12" customHeight="1" thickBot="1">
      <c r="A3" s="175"/>
      <c r="B3" s="656"/>
      <c r="C3" s="658"/>
      <c r="D3" s="654"/>
      <c r="E3" s="660"/>
      <c r="F3" s="662"/>
      <c r="G3" s="662"/>
      <c r="H3" s="662"/>
      <c r="I3" s="658"/>
      <c r="J3" s="658"/>
      <c r="K3" s="665"/>
      <c r="L3" s="667"/>
      <c r="M3" s="660"/>
      <c r="N3" s="664"/>
      <c r="O3" s="654"/>
      <c r="P3" s="664"/>
      <c r="Q3" s="650"/>
      <c r="R3" s="652"/>
      <c r="S3" s="654"/>
      <c r="T3" s="664"/>
      <c r="U3" s="650"/>
      <c r="V3" s="652"/>
      <c r="W3" s="654"/>
      <c r="X3" s="664"/>
      <c r="Y3" s="650"/>
      <c r="Z3" s="110" t="s">
        <v>1124</v>
      </c>
      <c r="AA3" s="643"/>
      <c r="AB3" s="645"/>
      <c r="AC3" s="646"/>
      <c r="AD3" s="646"/>
      <c r="AE3" s="646"/>
      <c r="AF3" s="646"/>
      <c r="AG3" s="394" t="s">
        <v>35</v>
      </c>
      <c r="AH3" s="394" t="s">
        <v>36</v>
      </c>
      <c r="AI3" s="394" t="s">
        <v>37</v>
      </c>
      <c r="AJ3" s="394" t="s">
        <v>38</v>
      </c>
      <c r="AK3" s="394" t="s">
        <v>35</v>
      </c>
      <c r="AL3" s="394" t="s">
        <v>36</v>
      </c>
      <c r="AM3" s="394" t="s">
        <v>37</v>
      </c>
      <c r="AN3" s="394" t="s">
        <v>38</v>
      </c>
      <c r="AO3" s="395" t="s">
        <v>26</v>
      </c>
      <c r="AP3" s="645"/>
      <c r="AQ3" s="648"/>
      <c r="AR3" s="395" t="s">
        <v>27</v>
      </c>
      <c r="AS3" s="395" t="s">
        <v>53</v>
      </c>
      <c r="AT3" s="395" t="s">
        <v>54</v>
      </c>
      <c r="AU3" s="395" t="s">
        <v>55</v>
      </c>
      <c r="AV3" s="395" t="s">
        <v>57</v>
      </c>
      <c r="AW3" s="395" t="s">
        <v>58</v>
      </c>
      <c r="AX3" s="395" t="s">
        <v>59</v>
      </c>
      <c r="AY3" s="395" t="s">
        <v>58</v>
      </c>
      <c r="AZ3" s="395" t="s">
        <v>59</v>
      </c>
      <c r="BA3" s="640"/>
      <c r="BB3" s="176"/>
      <c r="BC3" s="675"/>
      <c r="BD3" s="675"/>
      <c r="BE3" s="675"/>
      <c r="BF3" s="675"/>
      <c r="BG3" s="675"/>
      <c r="BH3" s="675"/>
      <c r="BI3" s="675"/>
      <c r="BJ3" s="675"/>
      <c r="BK3" s="675"/>
      <c r="BL3" s="675"/>
      <c r="BM3" s="675"/>
      <c r="BN3" s="675"/>
      <c r="BO3" s="176"/>
      <c r="BP3" s="677"/>
      <c r="BQ3" s="673"/>
      <c r="BR3" s="673"/>
      <c r="BS3" s="673"/>
      <c r="BT3" s="671"/>
      <c r="BU3" s="671"/>
      <c r="BV3" s="669"/>
      <c r="BW3" s="109"/>
      <c r="BX3" s="103" t="s">
        <v>79</v>
      </c>
      <c r="BY3" s="103" t="s">
        <v>869</v>
      </c>
      <c r="BZ3" s="103" t="s">
        <v>80</v>
      </c>
      <c r="CA3" s="97"/>
      <c r="CB3" s="101" t="s">
        <v>81</v>
      </c>
      <c r="CC3" s="101" t="s">
        <v>78</v>
      </c>
      <c r="CD3" s="98"/>
      <c r="CE3" s="98" t="s">
        <v>33</v>
      </c>
      <c r="CF3" s="98"/>
      <c r="CG3" s="98" t="s">
        <v>73</v>
      </c>
      <c r="CH3" s="96"/>
      <c r="CI3" s="284" t="s">
        <v>906</v>
      </c>
      <c r="CJ3" s="285" t="s">
        <v>886</v>
      </c>
      <c r="CK3" s="285" t="s">
        <v>1</v>
      </c>
      <c r="CL3" s="285" t="s">
        <v>907</v>
      </c>
      <c r="CM3" s="286" t="s">
        <v>78</v>
      </c>
      <c r="CN3" s="96"/>
      <c r="CO3" s="99" t="s">
        <v>82</v>
      </c>
      <c r="CP3" s="99" t="s">
        <v>78</v>
      </c>
    </row>
    <row r="4" spans="1:94" s="49" customFormat="1" ht="14.25" thickTop="1">
      <c r="A4" s="175"/>
      <c r="B4" s="390">
        <v>1</v>
      </c>
      <c r="C4" s="396" t="str">
        <f>IF(G4="","",VLOOKUP(D4,$CL$4:$CM$1001,2,0))</f>
        <v/>
      </c>
      <c r="D4" s="397" t="str">
        <f>IF($G4="","",①申込!$B$4)</f>
        <v/>
      </c>
      <c r="E4" s="398"/>
      <c r="F4" s="397"/>
      <c r="G4" s="397" t="str">
        <f>IFERROR(VLOOKUP($B4,①申込!$A$11:$AD$115,3,0)&amp;" "&amp;VLOOKUP($B4,①申込!$A$11:$AD$115,4,0),"")</f>
        <v/>
      </c>
      <c r="H4" s="397" t="str">
        <f>IFERROR(VLOOKUP($B4,①申込!$A$11:$AD$115,5,0)&amp;" "&amp;VLOOKUP($B4,①申込!$A$11:$AD$115,6,0),"")</f>
        <v/>
      </c>
      <c r="I4" s="397" t="str">
        <f>IF(COUNTIF($O4:$Y4,"*男*")&lt;&gt;0,"男",IF(COUNTIF($O4:$Y4,"*女*")&lt;&gt;0,"女",""))</f>
        <v/>
      </c>
      <c r="J4" s="399" t="str">
        <f>IF(I4="男",1,IF(I4="女",2,""))</f>
        <v/>
      </c>
      <c r="K4" s="397" t="str">
        <f>IFERROR(VLOOKUP($B4,①申込!$A$11:$AD$115,7,0),"")</f>
        <v/>
      </c>
      <c r="L4" s="397" t="str">
        <f>IFERROR(VLOOKUP($B4,①申込!$A$11:$AD$115,8,0),"")</f>
        <v/>
      </c>
      <c r="M4" s="400"/>
      <c r="N4" s="401" t="str">
        <f>IF($G4="","",①申込!$E$6)</f>
        <v/>
      </c>
      <c r="O4" s="397" t="str">
        <f>IFERROR(VLOOKUP($B4,①申込!$A$11:$AD$115,21,0),"")</f>
        <v/>
      </c>
      <c r="P4" s="401" t="str">
        <f>IF(O4="","",VLOOKUP(O4,全集約!$BX$4:$BY$44,2,0))</f>
        <v/>
      </c>
      <c r="Q4" s="399" t="str">
        <f>IFERROR(VLOOKUP($B4,①申込!$A$11:$AD$115,11,0),"")</f>
        <v/>
      </c>
      <c r="R4" s="399" t="str">
        <f>IFERROR(VLOOKUP($B4,①申込!$A$11:$AD$115,12,0),"")</f>
        <v/>
      </c>
      <c r="S4" s="397" t="str">
        <f>IFERROR(VLOOKUP($B4,①申込!$A$11:$AD$115,22,0),"")</f>
        <v/>
      </c>
      <c r="T4" s="401" t="str">
        <f>IF(S4="","",VLOOKUP(S4,全集約!$BX$4:$BY$44,2,0))</f>
        <v/>
      </c>
      <c r="U4" s="399" t="str">
        <f>IFERROR(VLOOKUP($B4,①申込!$A$11:$AD$115,15,0),"")</f>
        <v/>
      </c>
      <c r="V4" s="399" t="str">
        <f>IFERROR(VLOOKUP($B4,①申込!$A$11:$AD$115,16,0),"")</f>
        <v/>
      </c>
      <c r="W4" s="397" t="str">
        <f>IFERROR(VLOOKUP($B4,①申込!$A$11:$AD$115,23,0),"")</f>
        <v/>
      </c>
      <c r="X4" s="401" t="str">
        <f>IF(W4="","",VLOOKUP(W4,全集約!$BX$4:$BY$44,2,0))</f>
        <v/>
      </c>
      <c r="Y4" s="402" t="str">
        <f>IF($X4=10,①申込!$G$47,IF($X4=32,①申込!$G$48,""))</f>
        <v/>
      </c>
      <c r="Z4" s="402" t="str">
        <f>IFERROR(VLOOKUP($B4,①申込!$A$11:$AD$115,19,0),"")</f>
        <v/>
      </c>
      <c r="AA4" s="403" t="e">
        <f>VLOOKUP(AB4,①申込!$AI$10:$AJ$30,2,0)</f>
        <v>#N/A</v>
      </c>
      <c r="AB4" s="404">
        <f>①申込!$E$6</f>
        <v>0</v>
      </c>
      <c r="AC4" s="404">
        <f>①申込!$H$6</f>
        <v>0</v>
      </c>
      <c r="AD4" s="405">
        <f>①申込!$B$4</f>
        <v>0</v>
      </c>
      <c r="AE4" s="405">
        <f>①申込!$G$4</f>
        <v>0</v>
      </c>
      <c r="AF4" s="405">
        <f>①申込!$N$4</f>
        <v>0</v>
      </c>
      <c r="AG4" s="406">
        <f>①申込!$L$47</f>
        <v>0</v>
      </c>
      <c r="AH4" s="406">
        <f>①申込!$N$47</f>
        <v>0</v>
      </c>
      <c r="AI4" s="406">
        <f>①申込!$O$47</f>
        <v>0</v>
      </c>
      <c r="AJ4" s="406" t="str">
        <f>①申込!$P$47</f>
        <v/>
      </c>
      <c r="AK4" s="406">
        <f>①申込!$L$48</f>
        <v>0</v>
      </c>
      <c r="AL4" s="406">
        <f>①申込!$N$48</f>
        <v>0</v>
      </c>
      <c r="AM4" s="406">
        <f>①申込!$O$48</f>
        <v>0</v>
      </c>
      <c r="AN4" s="406" t="str">
        <f>①申込!$P$48</f>
        <v/>
      </c>
      <c r="AO4" s="407">
        <f>SUM(AG4:AI4,AK4:AM4)</f>
        <v>0</v>
      </c>
      <c r="AP4" s="407" t="e">
        <f>AR4-AQ4</f>
        <v>#VALUE!</v>
      </c>
      <c r="AQ4" s="407">
        <f>①申込!$O$46*AO4</f>
        <v>0</v>
      </c>
      <c r="AR4" s="407" t="e">
        <f>①申込!$P$49</f>
        <v>#VALUE!</v>
      </c>
      <c r="AS4" s="408">
        <f>③プロ等申込!F11</f>
        <v>0</v>
      </c>
      <c r="AT4" s="408">
        <f>③プロ等申込!F12</f>
        <v>0</v>
      </c>
      <c r="AU4" s="408">
        <f>③プロ等申込!F13</f>
        <v>0</v>
      </c>
      <c r="AV4" s="409">
        <f>③プロ等申込!H14</f>
        <v>0</v>
      </c>
      <c r="AW4" s="408"/>
      <c r="AX4" s="408"/>
      <c r="AY4" s="408"/>
      <c r="AZ4" s="408"/>
      <c r="BA4" s="403">
        <f>①申込!O6</f>
        <v>0</v>
      </c>
      <c r="BB4" s="410"/>
      <c r="BC4" s="404" t="str">
        <f>IF(②四種!$B$15="","無",②四種!$B$15)</f>
        <v>無</v>
      </c>
      <c r="BD4" s="404" t="str">
        <f>IF($BC4="無","",②四種!$D$15)</f>
        <v/>
      </c>
      <c r="BE4" s="404" t="str">
        <f>IF($BC4="無","",②四種!$G$15)</f>
        <v/>
      </c>
      <c r="BF4" s="404" t="str">
        <f>IF($BC4="無","",②四種!$H$15)</f>
        <v/>
      </c>
      <c r="BG4" s="404" t="str">
        <f>IF($BC4="無","",②四種!$L$15)</f>
        <v/>
      </c>
      <c r="BH4" s="411" t="str">
        <f>IF($BC4="無","",②四種!$K$17)</f>
        <v/>
      </c>
      <c r="BI4" s="412" t="str">
        <f>IF($BC4="無","",②四種!$C$17)</f>
        <v/>
      </c>
      <c r="BJ4" s="413" t="str">
        <f>IF($BC4="無","",②四種!$D$17)</f>
        <v/>
      </c>
      <c r="BK4" s="413" t="str">
        <f>IF($BC4="無","",②四種!$E$17)</f>
        <v/>
      </c>
      <c r="BL4" s="413" t="str">
        <f>IF($BC4="無","",②四種!$G$17)</f>
        <v/>
      </c>
      <c r="BM4" s="412" t="str">
        <f>IF($BC4="無","",②四種!$I$17)</f>
        <v/>
      </c>
      <c r="BN4" s="411"/>
      <c r="BO4" s="410"/>
      <c r="BP4" s="414" t="str">
        <f>IF(①申込!C52="","無",①申込!C52)</f>
        <v>無</v>
      </c>
      <c r="BQ4" s="414" t="str">
        <f>IF($BP4="無","",①申込!$B$4)</f>
        <v/>
      </c>
      <c r="BR4" s="415" t="str">
        <f>IF($BP4="無","",①申込!E52)</f>
        <v/>
      </c>
      <c r="BS4" s="415" t="str">
        <f>IF($BP4="無","",①申込!G52)</f>
        <v/>
      </c>
      <c r="BT4" s="415" t="str">
        <f>IF($BP4="無","","-")</f>
        <v/>
      </c>
      <c r="BU4" s="414" t="str">
        <f>IF($BP4="無","",①申込!J52)</f>
        <v/>
      </c>
      <c r="BV4" s="416" t="str">
        <f>IF($BP4="無","",①申込!K52)</f>
        <v/>
      </c>
      <c r="BW4" s="109"/>
      <c r="BX4" s="100"/>
      <c r="BY4" s="100"/>
      <c r="BZ4" s="100"/>
      <c r="CB4" s="108"/>
      <c r="CC4" s="108"/>
      <c r="CE4" s="100"/>
      <c r="CG4" s="100"/>
      <c r="CI4" s="287"/>
      <c r="CJ4" s="288"/>
      <c r="CK4" s="288"/>
      <c r="CL4" s="288"/>
      <c r="CM4" s="289"/>
      <c r="CO4" s="100"/>
      <c r="CP4" s="100"/>
    </row>
    <row r="5" spans="1:94" s="49" customFormat="1" ht="13.5">
      <c r="A5" s="175"/>
      <c r="B5" s="391">
        <v>2</v>
      </c>
      <c r="C5" s="417" t="str">
        <f t="shared" ref="C5:C42" si="0">IF(G5="","",VLOOKUP(D5,$CL$4:$CM$1001,2,0))</f>
        <v/>
      </c>
      <c r="D5" s="183" t="str">
        <f>IF($G5="","",①申込!$B$4)</f>
        <v/>
      </c>
      <c r="E5" s="184"/>
      <c r="F5" s="183"/>
      <c r="G5" s="183" t="str">
        <f>IFERROR(VLOOKUP($B5,①申込!$A$11:$AD$115,3,0)&amp;" "&amp;VLOOKUP($B5,①申込!$A$11:$AD$115,4,0),"")</f>
        <v/>
      </c>
      <c r="H5" s="183" t="str">
        <f>IFERROR(VLOOKUP($B5,①申込!$A$11:$AD$115,5,0)&amp;" "&amp;VLOOKUP($B5,①申込!$A$11:$AD$115,6,0),"")</f>
        <v/>
      </c>
      <c r="I5" s="183" t="str">
        <f t="shared" ref="I5:I54" si="1">IF(COUNTIF($O5:$Y5,"*男*")&lt;&gt;0,"男",IF(COUNTIF($O5:$Y5,"*女*")&lt;&gt;0,"女",""))</f>
        <v/>
      </c>
      <c r="J5" s="185" t="str">
        <f t="shared" ref="J5:J54" si="2">IF(I5="男",1,IF(I5="女",2,""))</f>
        <v/>
      </c>
      <c r="K5" s="183" t="str">
        <f>IFERROR(VLOOKUP($B5,①申込!$A$11:$AD$115,7,0),"")</f>
        <v/>
      </c>
      <c r="L5" s="183" t="str">
        <f>IFERROR(VLOOKUP($B5,①申込!$A$11:$AD$115,8,0),"")</f>
        <v/>
      </c>
      <c r="M5" s="186"/>
      <c r="N5" s="187" t="str">
        <f>IF($G5="","",①申込!$E$6)</f>
        <v/>
      </c>
      <c r="O5" s="183" t="str">
        <f>IFERROR(VLOOKUP($B5,①申込!$A$11:$AD$115,21,0),"")</f>
        <v/>
      </c>
      <c r="P5" s="187" t="str">
        <f>IF(O5="","",VLOOKUP(O5,全集約!$BX$4:$BY$44,2,0))</f>
        <v/>
      </c>
      <c r="Q5" s="185" t="str">
        <f>IFERROR(VLOOKUP($B5,①申込!$A$11:$AD$115,11,0),"")</f>
        <v/>
      </c>
      <c r="R5" s="185" t="str">
        <f>IFERROR(VLOOKUP($B5,①申込!$A$11:$AD$115,12,0),"")</f>
        <v/>
      </c>
      <c r="S5" s="183" t="str">
        <f>IFERROR(VLOOKUP($B5,①申込!$A$11:$AD$115,22,0),"")</f>
        <v/>
      </c>
      <c r="T5" s="187" t="str">
        <f>IF(S5="","",VLOOKUP(S5,全集約!$BX$4:$BY$44,2,0))</f>
        <v/>
      </c>
      <c r="U5" s="185" t="str">
        <f>IFERROR(VLOOKUP($B5,①申込!$A$11:$AD$115,15,0),"")</f>
        <v/>
      </c>
      <c r="V5" s="185" t="str">
        <f>IFERROR(VLOOKUP($B5,①申込!$A$11:$AD$115,16,0),"")</f>
        <v/>
      </c>
      <c r="W5" s="183" t="str">
        <f>IFERROR(VLOOKUP($B5,①申込!$A$11:$AD$115,23,0),"")</f>
        <v/>
      </c>
      <c r="X5" s="187" t="str">
        <f>IF(W5="","",VLOOKUP(W5,全集約!$BX$4:$BY$44,2,0))</f>
        <v/>
      </c>
      <c r="Y5" s="188" t="str">
        <f>IF($X5=10,①申込!$G$47,IF($X5=32,①申込!$G$48,""))</f>
        <v/>
      </c>
      <c r="Z5" s="188" t="str">
        <f>IFERROR(VLOOKUP($B5,①申込!$A$11:$AD$115,19,0),"")</f>
        <v/>
      </c>
      <c r="AA5" s="113"/>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5"/>
      <c r="BB5" s="190"/>
      <c r="BC5" s="177" t="str">
        <f>IF(②四種!$B$23="","無",②四種!$B$23)</f>
        <v>無</v>
      </c>
      <c r="BD5" s="177" t="str">
        <f>IF($BC5="無","",②四種!$D$23)</f>
        <v/>
      </c>
      <c r="BE5" s="177" t="str">
        <f>IF($BC5="無","",②四種!$G$23)</f>
        <v/>
      </c>
      <c r="BF5" s="177" t="str">
        <f>IF($BC5="無","",②四種!$H$23)</f>
        <v/>
      </c>
      <c r="BG5" s="177" t="str">
        <f>IF($BC5="無","",②四種!$L$23)</f>
        <v/>
      </c>
      <c r="BH5" s="178" t="str">
        <f>IF($BC5="無","",②四種!$K$25)</f>
        <v/>
      </c>
      <c r="BI5" s="179" t="str">
        <f>IF($BC5="無","",②四種!$C$25)</f>
        <v/>
      </c>
      <c r="BJ5" s="180" t="str">
        <f>IF($BC5="無","",②四種!$D$25)</f>
        <v/>
      </c>
      <c r="BK5" s="180" t="str">
        <f>IF($BC5="無","",②四種!$E$25)</f>
        <v/>
      </c>
      <c r="BL5" s="180" t="str">
        <f>IF($BC5="無","",②四種!$G$25)</f>
        <v/>
      </c>
      <c r="BM5" s="179" t="str">
        <f>IF($BC5="無","",②四種!$I$25)</f>
        <v/>
      </c>
      <c r="BN5" s="178"/>
      <c r="BO5" s="190"/>
      <c r="BP5" s="181" t="str">
        <f>IF(①申込!C53="","無",①申込!C53)</f>
        <v>無</v>
      </c>
      <c r="BQ5" s="181" t="str">
        <f>IF($BP5="無","",①申込!$B$4)</f>
        <v/>
      </c>
      <c r="BR5" s="182" t="str">
        <f>IF($BP5="無","",①申込!E53)</f>
        <v/>
      </c>
      <c r="BS5" s="182" t="str">
        <f>IF($BP5="無","",①申込!G53)</f>
        <v/>
      </c>
      <c r="BT5" s="182" t="str">
        <f t="shared" ref="BT5:BT6" si="3">IF($BP5="無","","-")</f>
        <v/>
      </c>
      <c r="BU5" s="181" t="str">
        <f>IF($BP5="無","",①申込!J53)</f>
        <v/>
      </c>
      <c r="BV5" s="418" t="str">
        <f>IF($BP5="無","",①申込!K53)</f>
        <v/>
      </c>
      <c r="BW5" s="109"/>
      <c r="BX5" s="104" t="s">
        <v>1018</v>
      </c>
      <c r="BY5" s="104">
        <v>1</v>
      </c>
      <c r="BZ5" s="104"/>
      <c r="CB5" s="102" t="s">
        <v>83</v>
      </c>
      <c r="CC5" s="102">
        <v>48</v>
      </c>
      <c r="CE5" s="100" t="s">
        <v>85</v>
      </c>
      <c r="CG5" s="100">
        <v>1</v>
      </c>
      <c r="CI5" s="290">
        <v>1</v>
      </c>
      <c r="CJ5" s="93" t="s">
        <v>83</v>
      </c>
      <c r="CK5" s="93" t="s">
        <v>83</v>
      </c>
      <c r="CL5" s="93" t="s">
        <v>238</v>
      </c>
      <c r="CM5" s="291">
        <v>100</v>
      </c>
      <c r="CO5" s="100" t="s">
        <v>31</v>
      </c>
      <c r="CP5" s="100">
        <v>1</v>
      </c>
    </row>
    <row r="6" spans="1:94" s="49" customFormat="1" ht="13.5">
      <c r="A6" s="175"/>
      <c r="B6" s="392">
        <v>3</v>
      </c>
      <c r="C6" s="417" t="str">
        <f t="shared" si="0"/>
        <v/>
      </c>
      <c r="D6" s="183" t="str">
        <f>IF($G6="","",①申込!$B$4)</f>
        <v/>
      </c>
      <c r="E6" s="184"/>
      <c r="F6" s="183"/>
      <c r="G6" s="183" t="str">
        <f>IFERROR(VLOOKUP($B6,①申込!$A$11:$AD$115,3,0)&amp;" "&amp;VLOOKUP($B6,①申込!$A$11:$AD$115,4,0),"")</f>
        <v/>
      </c>
      <c r="H6" s="183" t="str">
        <f>IFERROR(VLOOKUP($B6,①申込!$A$11:$AD$115,5,0)&amp;" "&amp;VLOOKUP($B6,①申込!$A$11:$AD$115,6,0),"")</f>
        <v/>
      </c>
      <c r="I6" s="183" t="str">
        <f t="shared" si="1"/>
        <v/>
      </c>
      <c r="J6" s="185" t="str">
        <f t="shared" si="2"/>
        <v/>
      </c>
      <c r="K6" s="183" t="str">
        <f>IFERROR(VLOOKUP($B6,①申込!$A$11:$AD$115,7,0),"")</f>
        <v/>
      </c>
      <c r="L6" s="183" t="str">
        <f>IFERROR(VLOOKUP($B6,①申込!$A$11:$AD$115,8,0),"")</f>
        <v/>
      </c>
      <c r="M6" s="186"/>
      <c r="N6" s="187" t="str">
        <f>IF($G6="","",①申込!$E$6)</f>
        <v/>
      </c>
      <c r="O6" s="183" t="str">
        <f>IFERROR(VLOOKUP($B6,①申込!$A$11:$AD$115,21,0),"")</f>
        <v/>
      </c>
      <c r="P6" s="187" t="str">
        <f>IF(O6="","",VLOOKUP(O6,全集約!$BX$4:$BY$44,2,0))</f>
        <v/>
      </c>
      <c r="Q6" s="185" t="str">
        <f>IFERROR(VLOOKUP($B6,①申込!$A$11:$AD$115,11,0),"")</f>
        <v/>
      </c>
      <c r="R6" s="185" t="str">
        <f>IFERROR(VLOOKUP($B6,①申込!$A$11:$AD$115,12,0),"")</f>
        <v/>
      </c>
      <c r="S6" s="183" t="str">
        <f>IFERROR(VLOOKUP($B6,①申込!$A$11:$AD$115,22,0),"")</f>
        <v/>
      </c>
      <c r="T6" s="187" t="str">
        <f>IF(S6="","",VLOOKUP(S6,全集約!$BX$4:$BY$44,2,0))</f>
        <v/>
      </c>
      <c r="U6" s="185" t="str">
        <f>IFERROR(VLOOKUP($B6,①申込!$A$11:$AD$115,15,0),"")</f>
        <v/>
      </c>
      <c r="V6" s="185" t="str">
        <f>IFERROR(VLOOKUP($B6,①申込!$A$11:$AD$115,16,0),"")</f>
        <v/>
      </c>
      <c r="W6" s="183" t="str">
        <f>IFERROR(VLOOKUP($B6,①申込!$A$11:$AD$115,23,0),"")</f>
        <v/>
      </c>
      <c r="X6" s="187" t="str">
        <f>IF(W6="","",VLOOKUP(W6,全集約!$BX$4:$BY$44,2,0))</f>
        <v/>
      </c>
      <c r="Y6" s="188" t="str">
        <f>IF($X6=10,①申込!$G$47,IF($X6=32,①申込!$G$48,""))</f>
        <v/>
      </c>
      <c r="Z6" s="188" t="str">
        <f>IFERROR(VLOOKUP($B6,①申込!$A$11:$AD$115,19,0),"")</f>
        <v/>
      </c>
      <c r="AA6" s="189"/>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1"/>
      <c r="BB6" s="190"/>
      <c r="BC6" s="177" t="str">
        <f>IF(②四種!$B$31="","無",②四種!$B$31)</f>
        <v>無</v>
      </c>
      <c r="BD6" s="177" t="str">
        <f>IF($BC6="無","",②四種!$D$31)</f>
        <v/>
      </c>
      <c r="BE6" s="177" t="str">
        <f>IF($BC6="無","",②四種!$G$31)</f>
        <v/>
      </c>
      <c r="BF6" s="177" t="str">
        <f>IF($BC6="無","",②四種!$H$31)</f>
        <v/>
      </c>
      <c r="BG6" s="177" t="str">
        <f>IF($BC6="無","",②四種!$L$31)</f>
        <v/>
      </c>
      <c r="BH6" s="178" t="str">
        <f>IF($BC6="無","",②四種!$K$33)</f>
        <v/>
      </c>
      <c r="BI6" s="179" t="str">
        <f>IF($BC6="無","",②四種!$C$33)</f>
        <v/>
      </c>
      <c r="BJ6" s="180" t="str">
        <f>IF($BC6="無","",②四種!$D$33)</f>
        <v/>
      </c>
      <c r="BK6" s="180" t="str">
        <f>IF($BC6="無","",②四種!$E$33)</f>
        <v/>
      </c>
      <c r="BL6" s="180" t="str">
        <f>IF($BC6="無","",②四種!$G$33)</f>
        <v/>
      </c>
      <c r="BM6" s="179" t="str">
        <f>IF($BC6="無","",②四種!$I$33)</f>
        <v/>
      </c>
      <c r="BN6" s="178" t="str">
        <f>IF($BC6="無","",②四種!$J$33)</f>
        <v/>
      </c>
      <c r="BO6" s="190"/>
      <c r="BP6" s="181" t="str">
        <f>IF(①申込!C54="","無",①申込!C54)</f>
        <v>無</v>
      </c>
      <c r="BQ6" s="181" t="str">
        <f>IF($BP6="無","",①申込!$B$4)</f>
        <v/>
      </c>
      <c r="BR6" s="182" t="str">
        <f>IF($BP6="無","",①申込!E54)</f>
        <v/>
      </c>
      <c r="BS6" s="182" t="str">
        <f>IF($BP6="無","",①申込!G54)</f>
        <v/>
      </c>
      <c r="BT6" s="182" t="str">
        <f t="shared" si="3"/>
        <v/>
      </c>
      <c r="BU6" s="181" t="str">
        <f>IF($BP6="無","",①申込!J54)</f>
        <v/>
      </c>
      <c r="BV6" s="418" t="str">
        <f>IF($BP6="無","",①申込!K54)</f>
        <v/>
      </c>
      <c r="BW6" s="109"/>
      <c r="BX6" s="105" t="s">
        <v>1019</v>
      </c>
      <c r="BY6" s="105">
        <v>2</v>
      </c>
      <c r="BZ6" s="105"/>
      <c r="CB6" s="102" t="s">
        <v>84</v>
      </c>
      <c r="CC6" s="102">
        <v>49</v>
      </c>
      <c r="CE6" s="100" t="s">
        <v>87</v>
      </c>
      <c r="CG6" s="100">
        <v>2</v>
      </c>
      <c r="CI6" s="290">
        <v>1</v>
      </c>
      <c r="CJ6" s="93" t="s">
        <v>83</v>
      </c>
      <c r="CK6" s="93" t="s">
        <v>83</v>
      </c>
      <c r="CL6" s="93" t="s">
        <v>239</v>
      </c>
      <c r="CM6" s="291">
        <v>101</v>
      </c>
      <c r="CO6" s="100" t="s">
        <v>32</v>
      </c>
      <c r="CP6" s="100">
        <v>2</v>
      </c>
    </row>
    <row r="7" spans="1:94" s="49" customFormat="1" ht="13.5">
      <c r="A7" s="175"/>
      <c r="B7" s="392">
        <v>4</v>
      </c>
      <c r="C7" s="417" t="str">
        <f t="shared" si="0"/>
        <v/>
      </c>
      <c r="D7" s="183" t="str">
        <f>IF($G7="","",①申込!$B$4)</f>
        <v/>
      </c>
      <c r="E7" s="184"/>
      <c r="F7" s="183"/>
      <c r="G7" s="183" t="str">
        <f>IFERROR(VLOOKUP($B7,①申込!$A$11:$AD$115,3,0)&amp;" "&amp;VLOOKUP($B7,①申込!$A$11:$AD$115,4,0),"")</f>
        <v/>
      </c>
      <c r="H7" s="183" t="str">
        <f>IFERROR(VLOOKUP($B7,①申込!$A$11:$AD$115,5,0)&amp;" "&amp;VLOOKUP($B7,①申込!$A$11:$AD$115,6,0),"")</f>
        <v/>
      </c>
      <c r="I7" s="183" t="str">
        <f t="shared" si="1"/>
        <v/>
      </c>
      <c r="J7" s="185" t="str">
        <f t="shared" si="2"/>
        <v/>
      </c>
      <c r="K7" s="183" t="str">
        <f>IFERROR(VLOOKUP($B7,①申込!$A$11:$AD$115,7,0),"")</f>
        <v/>
      </c>
      <c r="L7" s="183" t="str">
        <f>IFERROR(VLOOKUP($B7,①申込!$A$11:$AD$115,8,0),"")</f>
        <v/>
      </c>
      <c r="M7" s="186"/>
      <c r="N7" s="187" t="str">
        <f>IF($G7="","",①申込!$E$6)</f>
        <v/>
      </c>
      <c r="O7" s="183" t="str">
        <f>IFERROR(VLOOKUP($B7,①申込!$A$11:$AD$115,21,0),"")</f>
        <v/>
      </c>
      <c r="P7" s="187" t="str">
        <f>IF(O7="","",VLOOKUP(O7,全集約!$BX$4:$BY$44,2,0))</f>
        <v/>
      </c>
      <c r="Q7" s="185" t="str">
        <f>IFERROR(VLOOKUP($B7,①申込!$A$11:$AD$115,11,0),"")</f>
        <v/>
      </c>
      <c r="R7" s="185" t="str">
        <f>IFERROR(VLOOKUP($B7,①申込!$A$11:$AD$115,12,0),"")</f>
        <v/>
      </c>
      <c r="S7" s="183" t="str">
        <f>IFERROR(VLOOKUP($B7,①申込!$A$11:$AD$115,22,0),"")</f>
        <v/>
      </c>
      <c r="T7" s="187" t="str">
        <f>IF(S7="","",VLOOKUP(S7,全集約!$BX$4:$BY$44,2,0))</f>
        <v/>
      </c>
      <c r="U7" s="185" t="str">
        <f>IFERROR(VLOOKUP($B7,①申込!$A$11:$AD$115,15,0),"")</f>
        <v/>
      </c>
      <c r="V7" s="185" t="str">
        <f>IFERROR(VLOOKUP($B7,①申込!$A$11:$AD$115,16,0),"")</f>
        <v/>
      </c>
      <c r="W7" s="183" t="str">
        <f>IFERROR(VLOOKUP($B7,①申込!$A$11:$AD$115,23,0),"")</f>
        <v/>
      </c>
      <c r="X7" s="187" t="str">
        <f>IF(W7="","",VLOOKUP(W7,全集約!$BX$4:$BY$44,2,0))</f>
        <v/>
      </c>
      <c r="Y7" s="188" t="str">
        <f>IF($X7=10,①申込!$G$47,IF($X7=32,①申込!$G$48,""))</f>
        <v/>
      </c>
      <c r="Z7" s="188" t="str">
        <f>IFERROR(VLOOKUP($B7,①申込!$A$11:$AD$115,19,0),"")</f>
        <v/>
      </c>
      <c r="AA7" s="189"/>
      <c r="AB7" s="190"/>
      <c r="AC7" s="192"/>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1"/>
      <c r="BB7" s="190"/>
      <c r="BC7" s="177" t="str">
        <f>IF(②四種!$B$39="","無",②四種!$B$39)</f>
        <v>無</v>
      </c>
      <c r="BD7" s="177" t="str">
        <f>IF($BC7="無","",②四種!$D$39)</f>
        <v/>
      </c>
      <c r="BE7" s="177" t="str">
        <f>IF($BC7="無","",②四種!$G$39)</f>
        <v/>
      </c>
      <c r="BF7" s="177" t="str">
        <f>IF($BC7="無","",②四種!$H$39)</f>
        <v/>
      </c>
      <c r="BG7" s="177" t="str">
        <f>IF($BC7="無","",②四種!$L$39)</f>
        <v/>
      </c>
      <c r="BH7" s="178" t="str">
        <f>IF($BC7="無","",②四種!$K$41)</f>
        <v/>
      </c>
      <c r="BI7" s="179" t="str">
        <f>IF($BC7="無","",②四種!$C$41)</f>
        <v/>
      </c>
      <c r="BJ7" s="180" t="str">
        <f>IF($BC7="無","",②四種!$D$41)</f>
        <v/>
      </c>
      <c r="BK7" s="180" t="str">
        <f>IF($BC7="無","",②四種!$E$41)</f>
        <v/>
      </c>
      <c r="BL7" s="180" t="str">
        <f>IF($BC7="無","",②四種!$G$41)</f>
        <v/>
      </c>
      <c r="BM7" s="179" t="str">
        <f>IF($BC7="無","",②四種!$I$41)</f>
        <v/>
      </c>
      <c r="BN7" s="178" t="str">
        <f>IF($BC7="無","",②四種!$J$41)</f>
        <v/>
      </c>
      <c r="BO7" s="190"/>
      <c r="BP7" s="190"/>
      <c r="BQ7" s="190"/>
      <c r="BR7" s="190"/>
      <c r="BS7" s="190"/>
      <c r="BT7" s="190"/>
      <c r="BU7" s="190"/>
      <c r="BV7" s="419"/>
      <c r="BW7" s="109"/>
      <c r="BX7" s="105" t="s">
        <v>1020</v>
      </c>
      <c r="BY7" s="104">
        <v>3</v>
      </c>
      <c r="BZ7" s="105"/>
      <c r="CB7" s="102" t="s">
        <v>86</v>
      </c>
      <c r="CC7" s="102">
        <v>50</v>
      </c>
      <c r="CE7" s="100" t="s">
        <v>89</v>
      </c>
      <c r="CG7" s="100">
        <v>3</v>
      </c>
      <c r="CI7" s="290">
        <v>1</v>
      </c>
      <c r="CJ7" s="93" t="s">
        <v>83</v>
      </c>
      <c r="CK7" s="93" t="s">
        <v>83</v>
      </c>
      <c r="CL7" s="93" t="s">
        <v>240</v>
      </c>
      <c r="CM7" s="291">
        <v>102</v>
      </c>
    </row>
    <row r="8" spans="1:94" s="49" customFormat="1" ht="13.5">
      <c r="A8" s="176"/>
      <c r="B8" s="392">
        <v>5</v>
      </c>
      <c r="C8" s="417" t="str">
        <f t="shared" si="0"/>
        <v/>
      </c>
      <c r="D8" s="183" t="str">
        <f>IF($G8="","",①申込!$B$4)</f>
        <v/>
      </c>
      <c r="E8" s="184"/>
      <c r="F8" s="183"/>
      <c r="G8" s="183" t="str">
        <f>IFERROR(VLOOKUP($B8,①申込!$A$11:$AD$115,3,0)&amp;" "&amp;VLOOKUP($B8,①申込!$A$11:$AD$115,4,0),"")</f>
        <v/>
      </c>
      <c r="H8" s="183" t="str">
        <f>IFERROR(VLOOKUP($B8,①申込!$A$11:$AD$115,5,0)&amp;" "&amp;VLOOKUP($B8,①申込!$A$11:$AD$115,6,0),"")</f>
        <v/>
      </c>
      <c r="I8" s="183" t="str">
        <f t="shared" si="1"/>
        <v/>
      </c>
      <c r="J8" s="185" t="str">
        <f t="shared" si="2"/>
        <v/>
      </c>
      <c r="K8" s="183" t="str">
        <f>IFERROR(VLOOKUP($B8,①申込!$A$11:$AD$115,7,0),"")</f>
        <v/>
      </c>
      <c r="L8" s="183" t="str">
        <f>IFERROR(VLOOKUP($B8,①申込!$A$11:$AD$115,8,0),"")</f>
        <v/>
      </c>
      <c r="M8" s="186"/>
      <c r="N8" s="187" t="str">
        <f>IF($G8="","",①申込!$E$6)</f>
        <v/>
      </c>
      <c r="O8" s="183" t="str">
        <f>IFERROR(VLOOKUP($B8,①申込!$A$11:$AD$115,21,0),"")</f>
        <v/>
      </c>
      <c r="P8" s="187" t="str">
        <f>IF(O8="","",VLOOKUP(O8,全集約!$BX$4:$BY$44,2,0))</f>
        <v/>
      </c>
      <c r="Q8" s="185" t="str">
        <f>IFERROR(VLOOKUP($B8,①申込!$A$11:$AD$115,11,0),"")</f>
        <v/>
      </c>
      <c r="R8" s="185" t="str">
        <f>IFERROR(VLOOKUP($B8,①申込!$A$11:$AD$115,12,0),"")</f>
        <v/>
      </c>
      <c r="S8" s="183" t="str">
        <f>IFERROR(VLOOKUP($B8,①申込!$A$11:$AD$115,22,0),"")</f>
        <v/>
      </c>
      <c r="T8" s="187" t="str">
        <f>IF(S8="","",VLOOKUP(S8,全集約!$BX$4:$BY$44,2,0))</f>
        <v/>
      </c>
      <c r="U8" s="185" t="str">
        <f>IFERROR(VLOOKUP($B8,①申込!$A$11:$AD$115,15,0),"")</f>
        <v/>
      </c>
      <c r="V8" s="185" t="str">
        <f>IFERROR(VLOOKUP($B8,①申込!$A$11:$AD$115,16,0),"")</f>
        <v/>
      </c>
      <c r="W8" s="183" t="str">
        <f>IFERROR(VLOOKUP($B8,①申込!$A$11:$AD$115,23,0),"")</f>
        <v/>
      </c>
      <c r="X8" s="187" t="str">
        <f>IF(W8="","",VLOOKUP(W8,全集約!$BX$4:$BY$44,2,0))</f>
        <v/>
      </c>
      <c r="Y8" s="188" t="str">
        <f>IF($X8=10,①申込!$G$47,IF($X8=32,①申込!$G$48,""))</f>
        <v/>
      </c>
      <c r="Z8" s="188" t="str">
        <f>IFERROR(VLOOKUP($B8,①申込!$A$11:$AD$115,19,0),"")</f>
        <v/>
      </c>
      <c r="AA8" s="189"/>
      <c r="AB8" s="190"/>
      <c r="AC8" s="192"/>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1"/>
      <c r="BB8" s="190"/>
      <c r="BC8" s="190"/>
      <c r="BD8" s="190"/>
      <c r="BE8" s="190"/>
      <c r="BF8" s="190"/>
      <c r="BG8" s="190"/>
      <c r="BH8" s="190"/>
      <c r="BI8" s="190"/>
      <c r="BJ8" s="190"/>
      <c r="BK8" s="190"/>
      <c r="BL8" s="190"/>
      <c r="BM8" s="190"/>
      <c r="BN8" s="190"/>
      <c r="BO8" s="190"/>
      <c r="BP8" s="190"/>
      <c r="BQ8" s="190"/>
      <c r="BR8" s="190"/>
      <c r="BS8" s="190"/>
      <c r="BT8" s="190"/>
      <c r="BU8" s="190"/>
      <c r="BV8" s="419"/>
      <c r="BW8" s="109"/>
      <c r="BX8" s="105" t="s">
        <v>910</v>
      </c>
      <c r="BY8" s="105">
        <v>4</v>
      </c>
      <c r="BZ8" s="105"/>
      <c r="CB8" s="102" t="s">
        <v>88</v>
      </c>
      <c r="CC8" s="102">
        <v>51</v>
      </c>
      <c r="CG8" s="100">
        <v>4</v>
      </c>
      <c r="CI8" s="290">
        <v>1</v>
      </c>
      <c r="CJ8" s="93" t="s">
        <v>83</v>
      </c>
      <c r="CK8" s="93" t="s">
        <v>83</v>
      </c>
      <c r="CL8" s="93" t="s">
        <v>241</v>
      </c>
      <c r="CM8" s="291">
        <v>103</v>
      </c>
    </row>
    <row r="9" spans="1:94" s="49" customFormat="1" ht="13.5">
      <c r="A9" s="176"/>
      <c r="B9" s="392">
        <v>6</v>
      </c>
      <c r="C9" s="417" t="str">
        <f t="shared" si="0"/>
        <v/>
      </c>
      <c r="D9" s="183" t="str">
        <f>IF($G9="","",①申込!$B$4)</f>
        <v/>
      </c>
      <c r="E9" s="184"/>
      <c r="F9" s="183"/>
      <c r="G9" s="183" t="str">
        <f>IFERROR(VLOOKUP($B9,①申込!$A$11:$AD$115,3,0)&amp;" "&amp;VLOOKUP($B9,①申込!$A$11:$AD$115,4,0),"")</f>
        <v/>
      </c>
      <c r="H9" s="183" t="str">
        <f>IFERROR(VLOOKUP($B9,①申込!$A$11:$AD$115,5,0)&amp;" "&amp;VLOOKUP($B9,①申込!$A$11:$AD$115,6,0),"")</f>
        <v/>
      </c>
      <c r="I9" s="183" t="str">
        <f t="shared" si="1"/>
        <v/>
      </c>
      <c r="J9" s="185" t="str">
        <f t="shared" si="2"/>
        <v/>
      </c>
      <c r="K9" s="183" t="str">
        <f>IFERROR(VLOOKUP($B9,①申込!$A$11:$AD$115,7,0),"")</f>
        <v/>
      </c>
      <c r="L9" s="183" t="str">
        <f>IFERROR(VLOOKUP($B9,①申込!$A$11:$AD$115,8,0),"")</f>
        <v/>
      </c>
      <c r="M9" s="186"/>
      <c r="N9" s="187" t="str">
        <f>IF($G9="","",①申込!$E$6)</f>
        <v/>
      </c>
      <c r="O9" s="183" t="str">
        <f>IFERROR(VLOOKUP($B9,①申込!$A$11:$AD$115,21,0),"")</f>
        <v/>
      </c>
      <c r="P9" s="187" t="str">
        <f>IF(O9="","",VLOOKUP(O9,全集約!$BX$4:$BY$44,2,0))</f>
        <v/>
      </c>
      <c r="Q9" s="185" t="str">
        <f>IFERROR(VLOOKUP($B9,①申込!$A$11:$AD$115,11,0),"")</f>
        <v/>
      </c>
      <c r="R9" s="185" t="str">
        <f>IFERROR(VLOOKUP($B9,①申込!$A$11:$AD$115,12,0),"")</f>
        <v/>
      </c>
      <c r="S9" s="183" t="str">
        <f>IFERROR(VLOOKUP($B9,①申込!$A$11:$AD$115,22,0),"")</f>
        <v/>
      </c>
      <c r="T9" s="187" t="str">
        <f>IF(S9="","",VLOOKUP(S9,全集約!$BX$4:$BY$44,2,0))</f>
        <v/>
      </c>
      <c r="U9" s="185" t="str">
        <f>IFERROR(VLOOKUP($B9,①申込!$A$11:$AD$115,15,0),"")</f>
        <v/>
      </c>
      <c r="V9" s="185" t="str">
        <f>IFERROR(VLOOKUP($B9,①申込!$A$11:$AD$115,16,0),"")</f>
        <v/>
      </c>
      <c r="W9" s="183" t="str">
        <f>IFERROR(VLOOKUP($B9,①申込!$A$11:$AD$115,23,0),"")</f>
        <v/>
      </c>
      <c r="X9" s="187" t="str">
        <f>IF(W9="","",VLOOKUP(W9,全集約!$BX$4:$BY$44,2,0))</f>
        <v/>
      </c>
      <c r="Y9" s="188" t="str">
        <f>IF($X9=10,①申込!$G$47,IF($X9=32,①申込!$G$48,""))</f>
        <v/>
      </c>
      <c r="Z9" s="188" t="str">
        <f>IFERROR(VLOOKUP($B9,①申込!$A$11:$AD$115,19,0),"")</f>
        <v/>
      </c>
      <c r="AA9" s="189"/>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1"/>
      <c r="BB9" s="190"/>
      <c r="BC9" s="190"/>
      <c r="BD9" s="190"/>
      <c r="BE9" s="190"/>
      <c r="BF9" s="190"/>
      <c r="BG9" s="190"/>
      <c r="BH9" s="190"/>
      <c r="BI9" s="190"/>
      <c r="BJ9" s="190"/>
      <c r="BK9" s="190"/>
      <c r="BL9" s="190"/>
      <c r="BM9" s="190"/>
      <c r="BN9" s="190"/>
      <c r="BO9" s="190"/>
      <c r="BP9" s="190"/>
      <c r="BQ9" s="190"/>
      <c r="BR9" s="190"/>
      <c r="BS9" s="190"/>
      <c r="BT9" s="190"/>
      <c r="BU9" s="190"/>
      <c r="BV9" s="419"/>
      <c r="BW9" s="109"/>
      <c r="BX9" s="105" t="s">
        <v>911</v>
      </c>
      <c r="BY9" s="104">
        <v>5</v>
      </c>
      <c r="BZ9" s="105"/>
      <c r="CB9" s="102" t="s">
        <v>90</v>
      </c>
      <c r="CC9" s="102">
        <v>52</v>
      </c>
      <c r="CG9" s="100">
        <v>5</v>
      </c>
      <c r="CI9" s="290">
        <v>1</v>
      </c>
      <c r="CJ9" s="93" t="s">
        <v>83</v>
      </c>
      <c r="CK9" s="93" t="s">
        <v>83</v>
      </c>
      <c r="CL9" s="93" t="s">
        <v>242</v>
      </c>
      <c r="CM9" s="291">
        <v>104</v>
      </c>
    </row>
    <row r="10" spans="1:94" s="49" customFormat="1" ht="13.5">
      <c r="A10" s="176"/>
      <c r="B10" s="392">
        <v>7</v>
      </c>
      <c r="C10" s="417" t="str">
        <f t="shared" si="0"/>
        <v/>
      </c>
      <c r="D10" s="183" t="str">
        <f>IF($G10="","",①申込!$B$4)</f>
        <v/>
      </c>
      <c r="E10" s="184"/>
      <c r="F10" s="183"/>
      <c r="G10" s="183" t="str">
        <f>IFERROR(VLOOKUP($B10,①申込!$A$11:$AD$115,3,0)&amp;" "&amp;VLOOKUP($B10,①申込!$A$11:$AD$115,4,0),"")</f>
        <v/>
      </c>
      <c r="H10" s="183" t="str">
        <f>IFERROR(VLOOKUP($B10,①申込!$A$11:$AD$115,5,0)&amp;" "&amp;VLOOKUP($B10,①申込!$A$11:$AD$115,6,0),"")</f>
        <v/>
      </c>
      <c r="I10" s="183" t="str">
        <f t="shared" si="1"/>
        <v/>
      </c>
      <c r="J10" s="185" t="str">
        <f t="shared" si="2"/>
        <v/>
      </c>
      <c r="K10" s="183" t="str">
        <f>IFERROR(VLOOKUP($B10,①申込!$A$11:$AD$115,7,0),"")</f>
        <v/>
      </c>
      <c r="L10" s="183" t="str">
        <f>IFERROR(VLOOKUP($B10,①申込!$A$11:$AD$115,8,0),"")</f>
        <v/>
      </c>
      <c r="M10" s="186"/>
      <c r="N10" s="187" t="str">
        <f>IF($G10="","",①申込!$E$6)</f>
        <v/>
      </c>
      <c r="O10" s="183" t="str">
        <f>IFERROR(VLOOKUP($B10,①申込!$A$11:$AD$115,21,0),"")</f>
        <v/>
      </c>
      <c r="P10" s="187" t="str">
        <f>IF(O10="","",VLOOKUP(O10,全集約!$BX$4:$BY$44,2,0))</f>
        <v/>
      </c>
      <c r="Q10" s="185" t="str">
        <f>IFERROR(VLOOKUP($B10,①申込!$A$11:$AD$115,11,0),"")</f>
        <v/>
      </c>
      <c r="R10" s="185" t="str">
        <f>IFERROR(VLOOKUP($B10,①申込!$A$11:$AD$115,12,0),"")</f>
        <v/>
      </c>
      <c r="S10" s="183" t="str">
        <f>IFERROR(VLOOKUP($B10,①申込!$A$11:$AD$115,22,0),"")</f>
        <v/>
      </c>
      <c r="T10" s="187" t="str">
        <f>IF(S10="","",VLOOKUP(S10,全集約!$BX$4:$BY$44,2,0))</f>
        <v/>
      </c>
      <c r="U10" s="185" t="str">
        <f>IFERROR(VLOOKUP($B10,①申込!$A$11:$AD$115,15,0),"")</f>
        <v/>
      </c>
      <c r="V10" s="185" t="str">
        <f>IFERROR(VLOOKUP($B10,①申込!$A$11:$AD$115,16,0),"")</f>
        <v/>
      </c>
      <c r="W10" s="183" t="str">
        <f>IFERROR(VLOOKUP($B10,①申込!$A$11:$AD$115,23,0),"")</f>
        <v/>
      </c>
      <c r="X10" s="187" t="str">
        <f>IF(W10="","",VLOOKUP(W10,全集約!$BX$4:$BY$44,2,0))</f>
        <v/>
      </c>
      <c r="Y10" s="188" t="str">
        <f>IF($X10=10,①申込!$G$47,IF($X10=32,①申込!$G$48,""))</f>
        <v/>
      </c>
      <c r="Z10" s="188" t="str">
        <f>IFERROR(VLOOKUP($B10,①申込!$A$11:$AD$115,19,0),"")</f>
        <v/>
      </c>
      <c r="AA10" s="189"/>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1"/>
      <c r="BB10" s="190"/>
      <c r="BC10" s="190"/>
      <c r="BD10" s="190"/>
      <c r="BE10" s="190"/>
      <c r="BF10" s="190"/>
      <c r="BG10" s="190"/>
      <c r="BH10" s="190"/>
      <c r="BI10" s="190"/>
      <c r="BJ10" s="190"/>
      <c r="BK10" s="190"/>
      <c r="BL10" s="190"/>
      <c r="BM10" s="190"/>
      <c r="BN10" s="190"/>
      <c r="BO10" s="190"/>
      <c r="BP10" s="190"/>
      <c r="BQ10" s="190"/>
      <c r="BR10" s="190"/>
      <c r="BS10" s="190"/>
      <c r="BT10" s="190"/>
      <c r="BU10" s="190"/>
      <c r="BV10" s="419"/>
      <c r="BW10" s="109"/>
      <c r="BX10" s="104" t="s">
        <v>912</v>
      </c>
      <c r="BY10" s="105">
        <v>6</v>
      </c>
      <c r="BZ10" s="104"/>
      <c r="CB10" s="102" t="s">
        <v>91</v>
      </c>
      <c r="CC10" s="102">
        <v>53</v>
      </c>
      <c r="CG10" s="100">
        <v>6</v>
      </c>
      <c r="CI10" s="290">
        <v>1</v>
      </c>
      <c r="CJ10" s="93" t="s">
        <v>83</v>
      </c>
      <c r="CK10" s="93" t="s">
        <v>83</v>
      </c>
      <c r="CL10" s="93" t="s">
        <v>243</v>
      </c>
      <c r="CM10" s="291">
        <v>105</v>
      </c>
    </row>
    <row r="11" spans="1:94" s="49" customFormat="1" ht="17.25">
      <c r="A11" s="176"/>
      <c r="B11" s="392">
        <v>8</v>
      </c>
      <c r="C11" s="417" t="str">
        <f t="shared" si="0"/>
        <v/>
      </c>
      <c r="D11" s="183" t="str">
        <f>IF($G11="","",①申込!$B$4)</f>
        <v/>
      </c>
      <c r="E11" s="184"/>
      <c r="F11" s="183"/>
      <c r="G11" s="183" t="str">
        <f>IFERROR(VLOOKUP($B11,①申込!$A$11:$AD$115,3,0)&amp;" "&amp;VLOOKUP($B11,①申込!$A$11:$AD$115,4,0),"")</f>
        <v/>
      </c>
      <c r="H11" s="183" t="str">
        <f>IFERROR(VLOOKUP($B11,①申込!$A$11:$AD$115,5,0)&amp;" "&amp;VLOOKUP($B11,①申込!$A$11:$AD$115,6,0),"")</f>
        <v/>
      </c>
      <c r="I11" s="183" t="str">
        <f t="shared" si="1"/>
        <v/>
      </c>
      <c r="J11" s="185" t="str">
        <f t="shared" si="2"/>
        <v/>
      </c>
      <c r="K11" s="183" t="str">
        <f>IFERROR(VLOOKUP($B11,①申込!$A$11:$AD$115,7,0),"")</f>
        <v/>
      </c>
      <c r="L11" s="183" t="str">
        <f>IFERROR(VLOOKUP($B11,①申込!$A$11:$AD$115,8,0),"")</f>
        <v/>
      </c>
      <c r="M11" s="186"/>
      <c r="N11" s="187" t="str">
        <f>IF($G11="","",①申込!$E$6)</f>
        <v/>
      </c>
      <c r="O11" s="183" t="str">
        <f>IFERROR(VLOOKUP($B11,①申込!$A$11:$AD$115,21,0),"")</f>
        <v/>
      </c>
      <c r="P11" s="187" t="str">
        <f>IF(O11="","",VLOOKUP(O11,全集約!$BX$4:$BY$44,2,0))</f>
        <v/>
      </c>
      <c r="Q11" s="185" t="str">
        <f>IFERROR(VLOOKUP($B11,①申込!$A$11:$AD$115,11,0),"")</f>
        <v/>
      </c>
      <c r="R11" s="185" t="str">
        <f>IFERROR(VLOOKUP($B11,①申込!$A$11:$AD$115,12,0),"")</f>
        <v/>
      </c>
      <c r="S11" s="183" t="str">
        <f>IFERROR(VLOOKUP($B11,①申込!$A$11:$AD$115,22,0),"")</f>
        <v/>
      </c>
      <c r="T11" s="187" t="str">
        <f>IF(S11="","",VLOOKUP(S11,全集約!$BX$4:$BY$44,2,0))</f>
        <v/>
      </c>
      <c r="U11" s="185" t="str">
        <f>IFERROR(VLOOKUP($B11,①申込!$A$11:$AD$115,15,0),"")</f>
        <v/>
      </c>
      <c r="V11" s="185" t="str">
        <f>IFERROR(VLOOKUP($B11,①申込!$A$11:$AD$115,16,0),"")</f>
        <v/>
      </c>
      <c r="W11" s="183" t="str">
        <f>IFERROR(VLOOKUP($B11,①申込!$A$11:$AD$115,23,0),"")</f>
        <v/>
      </c>
      <c r="X11" s="187" t="str">
        <f>IF(W11="","",VLOOKUP(W11,全集約!$BX$4:$BY$44,2,0))</f>
        <v/>
      </c>
      <c r="Y11" s="188" t="str">
        <f>IF($X11=10,①申込!$G$47,IF($X11=32,①申込!$G$48,""))</f>
        <v/>
      </c>
      <c r="Z11" s="188" t="str">
        <f>IFERROR(VLOOKUP($B11,①申込!$A$11:$AD$115,19,0),"")</f>
        <v/>
      </c>
      <c r="AA11" s="189"/>
      <c r="AB11" s="193"/>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1"/>
      <c r="BB11" s="190"/>
      <c r="BC11" s="190"/>
      <c r="BD11" s="190"/>
      <c r="BE11" s="190"/>
      <c r="BF11" s="190"/>
      <c r="BG11" s="190"/>
      <c r="BH11" s="190"/>
      <c r="BI11" s="190"/>
      <c r="BJ11" s="190"/>
      <c r="BK11" s="190"/>
      <c r="BL11" s="190"/>
      <c r="BM11" s="190"/>
      <c r="BN11" s="190"/>
      <c r="BO11" s="190"/>
      <c r="BP11" s="190"/>
      <c r="BQ11" s="190"/>
      <c r="BR11" s="190"/>
      <c r="BS11" s="190"/>
      <c r="BT11" s="190"/>
      <c r="BU11" s="190"/>
      <c r="BV11" s="419"/>
      <c r="BW11" s="109"/>
      <c r="BX11" s="104" t="s">
        <v>913</v>
      </c>
      <c r="BY11" s="104">
        <v>7</v>
      </c>
      <c r="BZ11" s="104"/>
      <c r="CB11" s="102" t="s">
        <v>92</v>
      </c>
      <c r="CC11" s="102">
        <v>54</v>
      </c>
      <c r="CG11" s="100" t="s">
        <v>95</v>
      </c>
      <c r="CI11" s="290">
        <v>1</v>
      </c>
      <c r="CJ11" s="93" t="s">
        <v>83</v>
      </c>
      <c r="CK11" s="93" t="s">
        <v>83</v>
      </c>
      <c r="CL11" s="93" t="s">
        <v>244</v>
      </c>
      <c r="CM11" s="291">
        <v>106</v>
      </c>
    </row>
    <row r="12" spans="1:94" s="49" customFormat="1" ht="13.5">
      <c r="A12" s="176"/>
      <c r="B12" s="392">
        <v>9</v>
      </c>
      <c r="C12" s="417" t="str">
        <f t="shared" si="0"/>
        <v/>
      </c>
      <c r="D12" s="183" t="str">
        <f>IF($G12="","",①申込!$B$4)</f>
        <v/>
      </c>
      <c r="E12" s="184"/>
      <c r="F12" s="183"/>
      <c r="G12" s="183" t="str">
        <f>IFERROR(VLOOKUP($B12,①申込!$A$11:$AD$115,3,0)&amp;" "&amp;VLOOKUP($B12,①申込!$A$11:$AD$115,4,0),"")</f>
        <v/>
      </c>
      <c r="H12" s="183" t="str">
        <f>IFERROR(VLOOKUP($B12,①申込!$A$11:$AD$115,5,0)&amp;" "&amp;VLOOKUP($B12,①申込!$A$11:$AD$115,6,0),"")</f>
        <v/>
      </c>
      <c r="I12" s="183" t="str">
        <f t="shared" si="1"/>
        <v/>
      </c>
      <c r="J12" s="185" t="str">
        <f t="shared" si="2"/>
        <v/>
      </c>
      <c r="K12" s="183" t="str">
        <f>IFERROR(VLOOKUP($B12,①申込!$A$11:$AD$115,7,0),"")</f>
        <v/>
      </c>
      <c r="L12" s="183" t="str">
        <f>IFERROR(VLOOKUP($B12,①申込!$A$11:$AD$115,8,0),"")</f>
        <v/>
      </c>
      <c r="M12" s="186"/>
      <c r="N12" s="187" t="str">
        <f>IF($G12="","",①申込!$E$6)</f>
        <v/>
      </c>
      <c r="O12" s="183" t="str">
        <f>IFERROR(VLOOKUP($B12,①申込!$A$11:$AD$115,21,0),"")</f>
        <v/>
      </c>
      <c r="P12" s="187" t="str">
        <f>IF(O12="","",VLOOKUP(O12,全集約!$BX$4:$BY$44,2,0))</f>
        <v/>
      </c>
      <c r="Q12" s="185" t="str">
        <f>IFERROR(VLOOKUP($B12,①申込!$A$11:$AD$115,11,0),"")</f>
        <v/>
      </c>
      <c r="R12" s="185" t="str">
        <f>IFERROR(VLOOKUP($B12,①申込!$A$11:$AD$115,12,0),"")</f>
        <v/>
      </c>
      <c r="S12" s="183" t="str">
        <f>IFERROR(VLOOKUP($B12,①申込!$A$11:$AD$115,22,0),"")</f>
        <v/>
      </c>
      <c r="T12" s="187" t="str">
        <f>IF(S12="","",VLOOKUP(S12,全集約!$BX$4:$BY$44,2,0))</f>
        <v/>
      </c>
      <c r="U12" s="185" t="str">
        <f>IFERROR(VLOOKUP($B12,①申込!$A$11:$AD$115,15,0),"")</f>
        <v/>
      </c>
      <c r="V12" s="185" t="str">
        <f>IFERROR(VLOOKUP($B12,①申込!$A$11:$AD$115,16,0),"")</f>
        <v/>
      </c>
      <c r="W12" s="183" t="str">
        <f>IFERROR(VLOOKUP($B12,①申込!$A$11:$AD$115,23,0),"")</f>
        <v/>
      </c>
      <c r="X12" s="187" t="str">
        <f>IF(W12="","",VLOOKUP(W12,全集約!$BX$4:$BY$44,2,0))</f>
        <v/>
      </c>
      <c r="Y12" s="188" t="str">
        <f>IF($X12=10,①申込!$G$47,IF($X12=32,①申込!$G$48,""))</f>
        <v/>
      </c>
      <c r="Z12" s="188" t="str">
        <f>IFERROR(VLOOKUP($B12,①申込!$A$11:$AD$115,19,0),"")</f>
        <v/>
      </c>
      <c r="AA12" s="189"/>
      <c r="AB12" s="190"/>
      <c r="AC12" s="190"/>
      <c r="AD12" s="190"/>
      <c r="AE12" s="190"/>
      <c r="AF12" s="190"/>
      <c r="AG12" s="194"/>
      <c r="AH12" s="194"/>
      <c r="AI12" s="194"/>
      <c r="AJ12" s="194"/>
      <c r="AK12" s="194"/>
      <c r="AL12" s="194"/>
      <c r="AM12" s="194"/>
      <c r="AN12" s="194"/>
      <c r="AO12" s="190"/>
      <c r="AP12" s="190"/>
      <c r="AQ12" s="190"/>
      <c r="AR12" s="190"/>
      <c r="AS12" s="190"/>
      <c r="AT12" s="190"/>
      <c r="AU12" s="190"/>
      <c r="AV12" s="190"/>
      <c r="AW12" s="190"/>
      <c r="AX12" s="190"/>
      <c r="AY12" s="190"/>
      <c r="AZ12" s="190"/>
      <c r="BA12" s="191"/>
      <c r="BB12" s="190"/>
      <c r="BC12" s="190"/>
      <c r="BD12" s="190"/>
      <c r="BE12" s="190"/>
      <c r="BF12" s="190"/>
      <c r="BG12" s="190"/>
      <c r="BH12" s="190"/>
      <c r="BI12" s="190"/>
      <c r="BJ12" s="190"/>
      <c r="BK12" s="190"/>
      <c r="BL12" s="190"/>
      <c r="BM12" s="190"/>
      <c r="BN12" s="190"/>
      <c r="BO12" s="190"/>
      <c r="BP12" s="190"/>
      <c r="BQ12" s="190"/>
      <c r="BR12" s="190"/>
      <c r="BS12" s="190"/>
      <c r="BT12" s="190"/>
      <c r="BU12" s="190"/>
      <c r="BV12" s="419"/>
      <c r="BW12" s="109"/>
      <c r="BX12" s="104" t="s">
        <v>914</v>
      </c>
      <c r="BY12" s="104">
        <v>8</v>
      </c>
      <c r="BZ12" s="104"/>
      <c r="CB12" s="102" t="s">
        <v>93</v>
      </c>
      <c r="CC12" s="102">
        <v>55</v>
      </c>
      <c r="CG12" s="100" t="s">
        <v>97</v>
      </c>
      <c r="CI12" s="290">
        <v>1</v>
      </c>
      <c r="CJ12" s="93" t="s">
        <v>83</v>
      </c>
      <c r="CK12" s="93" t="s">
        <v>83</v>
      </c>
      <c r="CL12" s="93" t="s">
        <v>245</v>
      </c>
      <c r="CM12" s="291">
        <v>107</v>
      </c>
    </row>
    <row r="13" spans="1:94" s="49" customFormat="1" ht="13.5">
      <c r="A13" s="176"/>
      <c r="B13" s="392">
        <v>10</v>
      </c>
      <c r="C13" s="417" t="str">
        <f t="shared" si="0"/>
        <v/>
      </c>
      <c r="D13" s="183" t="str">
        <f>IF($G13="","",①申込!$B$4)</f>
        <v/>
      </c>
      <c r="E13" s="184"/>
      <c r="F13" s="183"/>
      <c r="G13" s="183" t="str">
        <f>IFERROR(VLOOKUP($B13,①申込!$A$11:$AD$115,3,0)&amp;" "&amp;VLOOKUP($B13,①申込!$A$11:$AD$115,4,0),"")</f>
        <v/>
      </c>
      <c r="H13" s="183" t="str">
        <f>IFERROR(VLOOKUP($B13,①申込!$A$11:$AD$115,5,0)&amp;" "&amp;VLOOKUP($B13,①申込!$A$11:$AD$115,6,0),"")</f>
        <v/>
      </c>
      <c r="I13" s="183" t="str">
        <f t="shared" si="1"/>
        <v/>
      </c>
      <c r="J13" s="185" t="str">
        <f t="shared" si="2"/>
        <v/>
      </c>
      <c r="K13" s="183" t="str">
        <f>IFERROR(VLOOKUP($B13,①申込!$A$11:$AD$115,7,0),"")</f>
        <v/>
      </c>
      <c r="L13" s="183" t="str">
        <f>IFERROR(VLOOKUP($B13,①申込!$A$11:$AD$115,8,0),"")</f>
        <v/>
      </c>
      <c r="M13" s="186"/>
      <c r="N13" s="187" t="str">
        <f>IF($G13="","",①申込!$E$6)</f>
        <v/>
      </c>
      <c r="O13" s="183" t="str">
        <f>IFERROR(VLOOKUP($B13,①申込!$A$11:$AD$115,21,0),"")</f>
        <v/>
      </c>
      <c r="P13" s="187" t="str">
        <f>IF(O13="","",VLOOKUP(O13,全集約!$BX$4:$BY$44,2,0))</f>
        <v/>
      </c>
      <c r="Q13" s="185" t="str">
        <f>IFERROR(VLOOKUP($B13,①申込!$A$11:$AD$115,11,0),"")</f>
        <v/>
      </c>
      <c r="R13" s="185" t="str">
        <f>IFERROR(VLOOKUP($B13,①申込!$A$11:$AD$115,12,0),"")</f>
        <v/>
      </c>
      <c r="S13" s="183" t="str">
        <f>IFERROR(VLOOKUP($B13,①申込!$A$11:$AD$115,22,0),"")</f>
        <v/>
      </c>
      <c r="T13" s="187" t="str">
        <f>IF(S13="","",VLOOKUP(S13,全集約!$BX$4:$BY$44,2,0))</f>
        <v/>
      </c>
      <c r="U13" s="185" t="str">
        <f>IFERROR(VLOOKUP($B13,①申込!$A$11:$AD$115,15,0),"")</f>
        <v/>
      </c>
      <c r="V13" s="185" t="str">
        <f>IFERROR(VLOOKUP($B13,①申込!$A$11:$AD$115,16,0),"")</f>
        <v/>
      </c>
      <c r="W13" s="183" t="str">
        <f>IFERROR(VLOOKUP($B13,①申込!$A$11:$AD$115,23,0),"")</f>
        <v/>
      </c>
      <c r="X13" s="187" t="str">
        <f>IF(W13="","",VLOOKUP(W13,全集約!$BX$4:$BY$44,2,0))</f>
        <v/>
      </c>
      <c r="Y13" s="188" t="str">
        <f>IF($X13=10,①申込!$G$47,IF($X13=32,①申込!$G$48,""))</f>
        <v/>
      </c>
      <c r="Z13" s="188" t="str">
        <f>IFERROR(VLOOKUP($B13,①申込!$A$11:$AD$115,19,0),"")</f>
        <v/>
      </c>
      <c r="AA13" s="189"/>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1"/>
      <c r="BB13" s="190"/>
      <c r="BC13" s="190"/>
      <c r="BD13" s="190"/>
      <c r="BE13" s="190"/>
      <c r="BF13" s="190"/>
      <c r="BG13" s="190"/>
      <c r="BH13" s="190"/>
      <c r="BI13" s="190"/>
      <c r="BJ13" s="190"/>
      <c r="BK13" s="190"/>
      <c r="BL13" s="190"/>
      <c r="BM13" s="190"/>
      <c r="BN13" s="190"/>
      <c r="BO13" s="190"/>
      <c r="BP13" s="190"/>
      <c r="BQ13" s="190"/>
      <c r="BR13" s="190"/>
      <c r="BS13" s="190"/>
      <c r="BT13" s="190"/>
      <c r="BU13" s="190"/>
      <c r="BV13" s="419"/>
      <c r="BW13" s="109"/>
      <c r="BX13" s="104" t="s">
        <v>915</v>
      </c>
      <c r="BY13" s="105">
        <v>9</v>
      </c>
      <c r="BZ13" s="104"/>
      <c r="CB13" s="102" t="s">
        <v>96</v>
      </c>
      <c r="CC13" s="102">
        <v>56</v>
      </c>
      <c r="CG13" s="100" t="s">
        <v>99</v>
      </c>
      <c r="CI13" s="290">
        <v>1</v>
      </c>
      <c r="CJ13" s="93" t="s">
        <v>83</v>
      </c>
      <c r="CK13" s="93" t="s">
        <v>83</v>
      </c>
      <c r="CL13" s="93" t="s">
        <v>246</v>
      </c>
      <c r="CM13" s="291">
        <v>108</v>
      </c>
    </row>
    <row r="14" spans="1:94" s="49" customFormat="1" ht="13.5">
      <c r="A14" s="176"/>
      <c r="B14" s="392">
        <v>11</v>
      </c>
      <c r="C14" s="417" t="str">
        <f t="shared" si="0"/>
        <v/>
      </c>
      <c r="D14" s="183" t="str">
        <f>IF($G14="","",①申込!$B$4)</f>
        <v/>
      </c>
      <c r="E14" s="184"/>
      <c r="F14" s="183"/>
      <c r="G14" s="183" t="str">
        <f>IFERROR(VLOOKUP($B14,①申込!$A$11:$AD$115,3,0)&amp;" "&amp;VLOOKUP($B14,①申込!$A$11:$AD$115,4,0),"")</f>
        <v/>
      </c>
      <c r="H14" s="183" t="str">
        <f>IFERROR(VLOOKUP($B14,①申込!$A$11:$AD$115,5,0)&amp;" "&amp;VLOOKUP($B14,①申込!$A$11:$AD$115,6,0),"")</f>
        <v/>
      </c>
      <c r="I14" s="183" t="str">
        <f t="shared" si="1"/>
        <v/>
      </c>
      <c r="J14" s="185" t="str">
        <f t="shared" si="2"/>
        <v/>
      </c>
      <c r="K14" s="183" t="str">
        <f>IFERROR(VLOOKUP($B14,①申込!$A$11:$AD$115,7,0),"")</f>
        <v/>
      </c>
      <c r="L14" s="183" t="str">
        <f>IFERROR(VLOOKUP($B14,①申込!$A$11:$AD$115,8,0),"")</f>
        <v/>
      </c>
      <c r="M14" s="186"/>
      <c r="N14" s="187" t="str">
        <f>IF($G14="","",①申込!$E$6)</f>
        <v/>
      </c>
      <c r="O14" s="183" t="str">
        <f>IFERROR(VLOOKUP($B14,①申込!$A$11:$AD$115,21,0),"")</f>
        <v/>
      </c>
      <c r="P14" s="187" t="str">
        <f>IF(O14="","",VLOOKUP(O14,全集約!$BX$4:$BY$44,2,0))</f>
        <v/>
      </c>
      <c r="Q14" s="185" t="str">
        <f>IFERROR(VLOOKUP($B14,①申込!$A$11:$AD$115,11,0),"")</f>
        <v/>
      </c>
      <c r="R14" s="185" t="str">
        <f>IFERROR(VLOOKUP($B14,①申込!$A$11:$AD$115,12,0),"")</f>
        <v/>
      </c>
      <c r="S14" s="183" t="str">
        <f>IFERROR(VLOOKUP($B14,①申込!$A$11:$AD$115,22,0),"")</f>
        <v/>
      </c>
      <c r="T14" s="187" t="str">
        <f>IF(S14="","",VLOOKUP(S14,全集約!$BX$4:$BY$44,2,0))</f>
        <v/>
      </c>
      <c r="U14" s="185" t="str">
        <f>IFERROR(VLOOKUP($B14,①申込!$A$11:$AD$115,15,0),"")</f>
        <v/>
      </c>
      <c r="V14" s="185" t="str">
        <f>IFERROR(VLOOKUP($B14,①申込!$A$11:$AD$115,16,0),"")</f>
        <v/>
      </c>
      <c r="W14" s="183" t="str">
        <f>IFERROR(VLOOKUP($B14,①申込!$A$11:$AD$115,23,0),"")</f>
        <v/>
      </c>
      <c r="X14" s="187" t="str">
        <f>IF(W14="","",VLOOKUP(W14,全集約!$BX$4:$BY$44,2,0))</f>
        <v/>
      </c>
      <c r="Y14" s="188" t="str">
        <f>IF($X14=10,①申込!$G$47,IF($X14=32,①申込!$G$48,""))</f>
        <v/>
      </c>
      <c r="Z14" s="188" t="str">
        <f>IFERROR(VLOOKUP($B14,①申込!$A$11:$AD$115,19,0),"")</f>
        <v/>
      </c>
      <c r="AA14" s="189"/>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1"/>
      <c r="BB14" s="190"/>
      <c r="BC14" s="190"/>
      <c r="BD14" s="190"/>
      <c r="BE14" s="190"/>
      <c r="BF14" s="190"/>
      <c r="BG14" s="190"/>
      <c r="BH14" s="190"/>
      <c r="BI14" s="190"/>
      <c r="BJ14" s="190"/>
      <c r="BK14" s="190"/>
      <c r="BL14" s="190"/>
      <c r="BM14" s="190"/>
      <c r="BN14" s="190"/>
      <c r="BO14" s="190"/>
      <c r="BP14" s="190"/>
      <c r="BQ14" s="190"/>
      <c r="BR14" s="190"/>
      <c r="BS14" s="190"/>
      <c r="BT14" s="190"/>
      <c r="BU14" s="190"/>
      <c r="BV14" s="419"/>
      <c r="BW14" s="109"/>
      <c r="BX14" s="104" t="s">
        <v>917</v>
      </c>
      <c r="BY14" s="104">
        <v>11</v>
      </c>
      <c r="BZ14" s="104"/>
      <c r="CB14" s="102" t="s">
        <v>98</v>
      </c>
      <c r="CC14" s="102">
        <v>57</v>
      </c>
      <c r="CI14" s="290">
        <v>1</v>
      </c>
      <c r="CJ14" s="93" t="s">
        <v>83</v>
      </c>
      <c r="CK14" s="93" t="s">
        <v>83</v>
      </c>
      <c r="CL14" s="93" t="s">
        <v>247</v>
      </c>
      <c r="CM14" s="291">
        <v>109</v>
      </c>
    </row>
    <row r="15" spans="1:94" s="49" customFormat="1" ht="13.5">
      <c r="A15" s="176"/>
      <c r="B15" s="392">
        <v>12</v>
      </c>
      <c r="C15" s="417" t="str">
        <f t="shared" si="0"/>
        <v/>
      </c>
      <c r="D15" s="183" t="str">
        <f>IF($G15="","",①申込!$B$4)</f>
        <v/>
      </c>
      <c r="E15" s="184"/>
      <c r="F15" s="183"/>
      <c r="G15" s="183" t="str">
        <f>IFERROR(VLOOKUP($B15,①申込!$A$11:$AD$115,3,0)&amp;" "&amp;VLOOKUP($B15,①申込!$A$11:$AD$115,4,0),"")</f>
        <v/>
      </c>
      <c r="H15" s="183" t="str">
        <f>IFERROR(VLOOKUP($B15,①申込!$A$11:$AD$115,5,0)&amp;" "&amp;VLOOKUP($B15,①申込!$A$11:$AD$115,6,0),"")</f>
        <v/>
      </c>
      <c r="I15" s="183" t="str">
        <f t="shared" si="1"/>
        <v/>
      </c>
      <c r="J15" s="185" t="str">
        <f t="shared" si="2"/>
        <v/>
      </c>
      <c r="K15" s="183" t="str">
        <f>IFERROR(VLOOKUP($B15,①申込!$A$11:$AD$115,7,0),"")</f>
        <v/>
      </c>
      <c r="L15" s="183" t="str">
        <f>IFERROR(VLOOKUP($B15,①申込!$A$11:$AD$115,8,0),"")</f>
        <v/>
      </c>
      <c r="M15" s="186"/>
      <c r="N15" s="187" t="str">
        <f>IF($G15="","",①申込!$E$6)</f>
        <v/>
      </c>
      <c r="O15" s="183" t="str">
        <f>IFERROR(VLOOKUP($B15,①申込!$A$11:$AD$115,21,0),"")</f>
        <v/>
      </c>
      <c r="P15" s="187" t="str">
        <f>IF(O15="","",VLOOKUP(O15,全集約!$BX$4:$BY$44,2,0))</f>
        <v/>
      </c>
      <c r="Q15" s="185" t="str">
        <f>IFERROR(VLOOKUP($B15,①申込!$A$11:$AD$115,11,0),"")</f>
        <v/>
      </c>
      <c r="R15" s="185" t="str">
        <f>IFERROR(VLOOKUP($B15,①申込!$A$11:$AD$115,12,0),"")</f>
        <v/>
      </c>
      <c r="S15" s="183" t="str">
        <f>IFERROR(VLOOKUP($B15,①申込!$A$11:$AD$115,22,0),"")</f>
        <v/>
      </c>
      <c r="T15" s="187" t="str">
        <f>IF(S15="","",VLOOKUP(S15,全集約!$BX$4:$BY$44,2,0))</f>
        <v/>
      </c>
      <c r="U15" s="185" t="str">
        <f>IFERROR(VLOOKUP($B15,①申込!$A$11:$AD$115,15,0),"")</f>
        <v/>
      </c>
      <c r="V15" s="185" t="str">
        <f>IFERROR(VLOOKUP($B15,①申込!$A$11:$AD$115,16,0),"")</f>
        <v/>
      </c>
      <c r="W15" s="183" t="str">
        <f>IFERROR(VLOOKUP($B15,①申込!$A$11:$AD$115,23,0),"")</f>
        <v/>
      </c>
      <c r="X15" s="187" t="str">
        <f>IF(W15="","",VLOOKUP(W15,全集約!$BX$4:$BY$44,2,0))</f>
        <v/>
      </c>
      <c r="Y15" s="188" t="str">
        <f>IF($X15=10,①申込!$G$47,IF($X15=32,①申込!$G$48,""))</f>
        <v/>
      </c>
      <c r="Z15" s="188" t="str">
        <f>IFERROR(VLOOKUP($B15,①申込!$A$11:$AD$115,19,0),"")</f>
        <v/>
      </c>
      <c r="AA15" s="189"/>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1"/>
      <c r="BB15" s="190"/>
      <c r="BC15" s="190"/>
      <c r="BD15" s="190"/>
      <c r="BE15" s="190"/>
      <c r="BF15" s="190"/>
      <c r="BG15" s="190"/>
      <c r="BH15" s="190"/>
      <c r="BI15" s="190"/>
      <c r="BJ15" s="190"/>
      <c r="BK15" s="190"/>
      <c r="BL15" s="190"/>
      <c r="BM15" s="190"/>
      <c r="BN15" s="190"/>
      <c r="BO15" s="190"/>
      <c r="BP15" s="190"/>
      <c r="BQ15" s="190"/>
      <c r="BR15" s="190"/>
      <c r="BS15" s="190"/>
      <c r="BT15" s="190"/>
      <c r="BU15" s="190"/>
      <c r="BV15" s="419"/>
      <c r="BW15" s="109"/>
      <c r="BX15" s="104" t="s">
        <v>918</v>
      </c>
      <c r="BY15" s="105">
        <v>12</v>
      </c>
      <c r="BZ15" s="104"/>
      <c r="CB15" s="102" t="s">
        <v>100</v>
      </c>
      <c r="CC15" s="102">
        <v>58</v>
      </c>
      <c r="CI15" s="290">
        <v>1</v>
      </c>
      <c r="CJ15" s="93" t="s">
        <v>83</v>
      </c>
      <c r="CK15" s="93" t="s">
        <v>83</v>
      </c>
      <c r="CL15" s="93" t="s">
        <v>248</v>
      </c>
      <c r="CM15" s="291">
        <v>110</v>
      </c>
    </row>
    <row r="16" spans="1:94" s="49" customFormat="1" ht="13.5">
      <c r="A16" s="176"/>
      <c r="B16" s="392">
        <v>13</v>
      </c>
      <c r="C16" s="417" t="str">
        <f t="shared" si="0"/>
        <v/>
      </c>
      <c r="D16" s="183" t="str">
        <f>IF($G16="","",①申込!$B$4)</f>
        <v/>
      </c>
      <c r="E16" s="184"/>
      <c r="F16" s="183"/>
      <c r="G16" s="183" t="str">
        <f>IFERROR(VLOOKUP($B16,①申込!$A$11:$AD$115,3,0)&amp;" "&amp;VLOOKUP($B16,①申込!$A$11:$AD$115,4,0),"")</f>
        <v/>
      </c>
      <c r="H16" s="183" t="str">
        <f>IFERROR(VLOOKUP($B16,①申込!$A$11:$AD$115,5,0)&amp;" "&amp;VLOOKUP($B16,①申込!$A$11:$AD$115,6,0),"")</f>
        <v/>
      </c>
      <c r="I16" s="183" t="str">
        <f t="shared" si="1"/>
        <v/>
      </c>
      <c r="J16" s="185" t="str">
        <f t="shared" si="2"/>
        <v/>
      </c>
      <c r="K16" s="183" t="str">
        <f>IFERROR(VLOOKUP($B16,①申込!$A$11:$AD$115,7,0),"")</f>
        <v/>
      </c>
      <c r="L16" s="183" t="str">
        <f>IFERROR(VLOOKUP($B16,①申込!$A$11:$AD$115,8,0),"")</f>
        <v/>
      </c>
      <c r="M16" s="186"/>
      <c r="N16" s="187" t="str">
        <f>IF($G16="","",①申込!$E$6)</f>
        <v/>
      </c>
      <c r="O16" s="183" t="str">
        <f>IFERROR(VLOOKUP($B16,①申込!$A$11:$AD$115,21,0),"")</f>
        <v/>
      </c>
      <c r="P16" s="187" t="str">
        <f>IF(O16="","",VLOOKUP(O16,全集約!$BX$4:$BY$44,2,0))</f>
        <v/>
      </c>
      <c r="Q16" s="185" t="str">
        <f>IFERROR(VLOOKUP($B16,①申込!$A$11:$AD$115,11,0),"")</f>
        <v/>
      </c>
      <c r="R16" s="185" t="str">
        <f>IFERROR(VLOOKUP($B16,①申込!$A$11:$AD$115,12,0),"")</f>
        <v/>
      </c>
      <c r="S16" s="183" t="str">
        <f>IFERROR(VLOOKUP($B16,①申込!$A$11:$AD$115,22,0),"")</f>
        <v/>
      </c>
      <c r="T16" s="187" t="str">
        <f>IF(S16="","",VLOOKUP(S16,全集約!$BX$4:$BY$44,2,0))</f>
        <v/>
      </c>
      <c r="U16" s="185" t="str">
        <f>IFERROR(VLOOKUP($B16,①申込!$A$11:$AD$115,15,0),"")</f>
        <v/>
      </c>
      <c r="V16" s="185" t="str">
        <f>IFERROR(VLOOKUP($B16,①申込!$A$11:$AD$115,16,0),"")</f>
        <v/>
      </c>
      <c r="W16" s="183" t="str">
        <f>IFERROR(VLOOKUP($B16,①申込!$A$11:$AD$115,23,0),"")</f>
        <v/>
      </c>
      <c r="X16" s="187" t="str">
        <f>IF(W16="","",VLOOKUP(W16,全集約!$BX$4:$BY$44,2,0))</f>
        <v/>
      </c>
      <c r="Y16" s="188" t="str">
        <f>IF($X16=10,①申込!$G$47,IF($X16=32,①申込!$G$48,""))</f>
        <v/>
      </c>
      <c r="Z16" s="188" t="str">
        <f>IFERROR(VLOOKUP($B16,①申込!$A$11:$AD$115,19,0),"")</f>
        <v/>
      </c>
      <c r="AA16" s="189"/>
      <c r="AB16" s="190"/>
      <c r="AC16" s="190"/>
      <c r="AD16" s="190"/>
      <c r="AE16" s="190"/>
      <c r="AF16" s="190"/>
      <c r="AG16" s="190"/>
      <c r="AH16" s="190"/>
      <c r="AI16" s="190"/>
      <c r="AJ16" s="190"/>
      <c r="AK16" s="190"/>
      <c r="AL16" s="190"/>
      <c r="AM16" s="190"/>
      <c r="AN16" s="190"/>
      <c r="AO16" s="190"/>
      <c r="AP16" s="190"/>
      <c r="AQ16" s="190"/>
      <c r="AR16" s="190"/>
      <c r="AS16" s="190"/>
      <c r="AT16" s="190"/>
      <c r="AU16" s="190"/>
      <c r="AV16" s="190"/>
      <c r="AW16" s="190"/>
      <c r="AX16" s="190"/>
      <c r="AY16" s="190"/>
      <c r="AZ16" s="190"/>
      <c r="BA16" s="191"/>
      <c r="BB16" s="190"/>
      <c r="BC16" s="190"/>
      <c r="BD16" s="190"/>
      <c r="BE16" s="190"/>
      <c r="BF16" s="190"/>
      <c r="BG16" s="190"/>
      <c r="BH16" s="190"/>
      <c r="BI16" s="190"/>
      <c r="BJ16" s="190"/>
      <c r="BK16" s="190"/>
      <c r="BL16" s="190"/>
      <c r="BM16" s="190"/>
      <c r="BN16" s="190"/>
      <c r="BO16" s="190"/>
      <c r="BP16" s="190"/>
      <c r="BQ16" s="190"/>
      <c r="BR16" s="190"/>
      <c r="BS16" s="190"/>
      <c r="BT16" s="190"/>
      <c r="BU16" s="190"/>
      <c r="BV16" s="419"/>
      <c r="BW16" s="109"/>
      <c r="BX16" s="104" t="s">
        <v>919</v>
      </c>
      <c r="BY16" s="104">
        <v>13</v>
      </c>
      <c r="BZ16" s="104"/>
      <c r="CB16" s="102" t="s">
        <v>101</v>
      </c>
      <c r="CC16" s="102">
        <v>2</v>
      </c>
      <c r="CI16" s="290">
        <v>1</v>
      </c>
      <c r="CJ16" s="93" t="s">
        <v>83</v>
      </c>
      <c r="CK16" s="93" t="s">
        <v>83</v>
      </c>
      <c r="CL16" s="93" t="s">
        <v>249</v>
      </c>
      <c r="CM16" s="291">
        <v>111</v>
      </c>
    </row>
    <row r="17" spans="1:91" s="49" customFormat="1" ht="13.5">
      <c r="A17" s="176"/>
      <c r="B17" s="392">
        <v>14</v>
      </c>
      <c r="C17" s="417" t="str">
        <f t="shared" si="0"/>
        <v/>
      </c>
      <c r="D17" s="183" t="str">
        <f>IF($G17="","",①申込!$B$4)</f>
        <v/>
      </c>
      <c r="E17" s="184"/>
      <c r="F17" s="183"/>
      <c r="G17" s="183" t="str">
        <f>IFERROR(VLOOKUP($B17,①申込!$A$11:$AD$115,3,0)&amp;" "&amp;VLOOKUP($B17,①申込!$A$11:$AD$115,4,0),"")</f>
        <v/>
      </c>
      <c r="H17" s="183" t="str">
        <f>IFERROR(VLOOKUP($B17,①申込!$A$11:$AD$115,5,0)&amp;" "&amp;VLOOKUP($B17,①申込!$A$11:$AD$115,6,0),"")</f>
        <v/>
      </c>
      <c r="I17" s="183" t="str">
        <f t="shared" si="1"/>
        <v/>
      </c>
      <c r="J17" s="185" t="str">
        <f t="shared" si="2"/>
        <v/>
      </c>
      <c r="K17" s="183" t="str">
        <f>IFERROR(VLOOKUP($B17,①申込!$A$11:$AD$115,7,0),"")</f>
        <v/>
      </c>
      <c r="L17" s="183" t="str">
        <f>IFERROR(VLOOKUP($B17,①申込!$A$11:$AD$115,8,0),"")</f>
        <v/>
      </c>
      <c r="M17" s="186"/>
      <c r="N17" s="187" t="str">
        <f>IF($G17="","",①申込!$E$6)</f>
        <v/>
      </c>
      <c r="O17" s="183" t="str">
        <f>IFERROR(VLOOKUP($B17,①申込!$A$11:$AD$115,21,0),"")</f>
        <v/>
      </c>
      <c r="P17" s="187" t="str">
        <f>IF(O17="","",VLOOKUP(O17,全集約!$BX$4:$BY$44,2,0))</f>
        <v/>
      </c>
      <c r="Q17" s="185" t="str">
        <f>IFERROR(VLOOKUP($B17,①申込!$A$11:$AD$115,11,0),"")</f>
        <v/>
      </c>
      <c r="R17" s="185" t="str">
        <f>IFERROR(VLOOKUP($B17,①申込!$A$11:$AD$115,12,0),"")</f>
        <v/>
      </c>
      <c r="S17" s="183" t="str">
        <f>IFERROR(VLOOKUP($B17,①申込!$A$11:$AD$115,22,0),"")</f>
        <v/>
      </c>
      <c r="T17" s="187" t="str">
        <f>IF(S17="","",VLOOKUP(S17,全集約!$BX$4:$BY$44,2,0))</f>
        <v/>
      </c>
      <c r="U17" s="185" t="str">
        <f>IFERROR(VLOOKUP($B17,①申込!$A$11:$AD$115,15,0),"")</f>
        <v/>
      </c>
      <c r="V17" s="185" t="str">
        <f>IFERROR(VLOOKUP($B17,①申込!$A$11:$AD$115,16,0),"")</f>
        <v/>
      </c>
      <c r="W17" s="183" t="str">
        <f>IFERROR(VLOOKUP($B17,①申込!$A$11:$AD$115,23,0),"")</f>
        <v/>
      </c>
      <c r="X17" s="187" t="str">
        <f>IF(W17="","",VLOOKUP(W17,全集約!$BX$4:$BY$44,2,0))</f>
        <v/>
      </c>
      <c r="Y17" s="188" t="str">
        <f>IF($X17=10,①申込!$G$47,IF($X17=32,①申込!$G$48,""))</f>
        <v/>
      </c>
      <c r="Z17" s="188" t="str">
        <f>IFERROR(VLOOKUP($B17,①申込!$A$11:$AD$115,19,0),"")</f>
        <v/>
      </c>
      <c r="AA17" s="189"/>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1"/>
      <c r="BB17" s="190"/>
      <c r="BC17" s="190"/>
      <c r="BD17" s="190"/>
      <c r="BE17" s="190"/>
      <c r="BF17" s="190"/>
      <c r="BG17" s="190"/>
      <c r="BH17" s="190"/>
      <c r="BI17" s="190"/>
      <c r="BJ17" s="190"/>
      <c r="BK17" s="190"/>
      <c r="BL17" s="190"/>
      <c r="BM17" s="190"/>
      <c r="BN17" s="190"/>
      <c r="BO17" s="190"/>
      <c r="BP17" s="190"/>
      <c r="BQ17" s="190"/>
      <c r="BR17" s="190"/>
      <c r="BS17" s="190"/>
      <c r="BT17" s="190"/>
      <c r="BU17" s="190"/>
      <c r="BV17" s="419"/>
      <c r="BW17" s="109"/>
      <c r="BX17" s="106" t="s">
        <v>920</v>
      </c>
      <c r="BY17" s="105">
        <v>14</v>
      </c>
      <c r="BZ17" s="104"/>
      <c r="CB17" s="102" t="s">
        <v>102</v>
      </c>
      <c r="CC17" s="102">
        <v>3</v>
      </c>
      <c r="CI17" s="290">
        <v>1</v>
      </c>
      <c r="CJ17" s="93" t="s">
        <v>83</v>
      </c>
      <c r="CK17" s="93" t="s">
        <v>83</v>
      </c>
      <c r="CL17" s="93" t="s">
        <v>250</v>
      </c>
      <c r="CM17" s="291">
        <v>112</v>
      </c>
    </row>
    <row r="18" spans="1:91" s="49" customFormat="1" ht="13.5">
      <c r="A18" s="176"/>
      <c r="B18" s="392">
        <v>15</v>
      </c>
      <c r="C18" s="417" t="str">
        <f t="shared" si="0"/>
        <v/>
      </c>
      <c r="D18" s="183" t="str">
        <f>IF($G18="","",①申込!$B$4)</f>
        <v/>
      </c>
      <c r="E18" s="184"/>
      <c r="F18" s="183"/>
      <c r="G18" s="183" t="str">
        <f>IFERROR(VLOOKUP($B18,①申込!$A$11:$AD$115,3,0)&amp;" "&amp;VLOOKUP($B18,①申込!$A$11:$AD$115,4,0),"")</f>
        <v/>
      </c>
      <c r="H18" s="183" t="str">
        <f>IFERROR(VLOOKUP($B18,①申込!$A$11:$AD$115,5,0)&amp;" "&amp;VLOOKUP($B18,①申込!$A$11:$AD$115,6,0),"")</f>
        <v/>
      </c>
      <c r="I18" s="183" t="str">
        <f t="shared" si="1"/>
        <v/>
      </c>
      <c r="J18" s="185" t="str">
        <f t="shared" si="2"/>
        <v/>
      </c>
      <c r="K18" s="183" t="str">
        <f>IFERROR(VLOOKUP($B18,①申込!$A$11:$AD$115,7,0),"")</f>
        <v/>
      </c>
      <c r="L18" s="183" t="str">
        <f>IFERROR(VLOOKUP($B18,①申込!$A$11:$AD$115,8,0),"")</f>
        <v/>
      </c>
      <c r="M18" s="186"/>
      <c r="N18" s="187" t="str">
        <f>IF($G18="","",①申込!$E$6)</f>
        <v/>
      </c>
      <c r="O18" s="183" t="str">
        <f>IFERROR(VLOOKUP($B18,①申込!$A$11:$AD$115,21,0),"")</f>
        <v/>
      </c>
      <c r="P18" s="187" t="str">
        <f>IF(O18="","",VLOOKUP(O18,全集約!$BX$4:$BY$44,2,0))</f>
        <v/>
      </c>
      <c r="Q18" s="185" t="str">
        <f>IFERROR(VLOOKUP($B18,①申込!$A$11:$AD$115,11,0),"")</f>
        <v/>
      </c>
      <c r="R18" s="185" t="str">
        <f>IFERROR(VLOOKUP($B18,①申込!$A$11:$AD$115,12,0),"")</f>
        <v/>
      </c>
      <c r="S18" s="183" t="str">
        <f>IFERROR(VLOOKUP($B18,①申込!$A$11:$AD$115,22,0),"")</f>
        <v/>
      </c>
      <c r="T18" s="187" t="str">
        <f>IF(S18="","",VLOOKUP(S18,全集約!$BX$4:$BY$44,2,0))</f>
        <v/>
      </c>
      <c r="U18" s="185" t="str">
        <f>IFERROR(VLOOKUP($B18,①申込!$A$11:$AD$115,15,0),"")</f>
        <v/>
      </c>
      <c r="V18" s="185" t="str">
        <f>IFERROR(VLOOKUP($B18,①申込!$A$11:$AD$115,16,0),"")</f>
        <v/>
      </c>
      <c r="W18" s="183" t="str">
        <f>IFERROR(VLOOKUP($B18,①申込!$A$11:$AD$115,23,0),"")</f>
        <v/>
      </c>
      <c r="X18" s="187" t="str">
        <f>IF(W18="","",VLOOKUP(W18,全集約!$BX$4:$BY$44,2,0))</f>
        <v/>
      </c>
      <c r="Y18" s="188" t="str">
        <f>IF($X18=10,①申込!$G$47,IF($X18=32,①申込!$G$48,""))</f>
        <v/>
      </c>
      <c r="Z18" s="188" t="str">
        <f>IFERROR(VLOOKUP($B18,①申込!$A$11:$AD$115,19,0),"")</f>
        <v/>
      </c>
      <c r="AA18" s="189"/>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1"/>
      <c r="BB18" s="190"/>
      <c r="BC18" s="190"/>
      <c r="BD18" s="190"/>
      <c r="BE18" s="190"/>
      <c r="BF18" s="190"/>
      <c r="BG18" s="190"/>
      <c r="BH18" s="190"/>
      <c r="BI18" s="190"/>
      <c r="BJ18" s="190"/>
      <c r="BK18" s="190"/>
      <c r="BL18" s="190"/>
      <c r="BM18" s="190"/>
      <c r="BN18" s="190"/>
      <c r="BO18" s="190"/>
      <c r="BP18" s="190"/>
      <c r="BQ18" s="190"/>
      <c r="BR18" s="190"/>
      <c r="BS18" s="190"/>
      <c r="BT18" s="190"/>
      <c r="BU18" s="190"/>
      <c r="BV18" s="419"/>
      <c r="BW18" s="109"/>
      <c r="BX18" s="107" t="s">
        <v>921</v>
      </c>
      <c r="BY18" s="104">
        <v>15</v>
      </c>
      <c r="BZ18" s="104"/>
      <c r="CB18" s="102" t="s">
        <v>103</v>
      </c>
      <c r="CC18" s="102">
        <v>4</v>
      </c>
      <c r="CI18" s="290">
        <v>1</v>
      </c>
      <c r="CJ18" s="93" t="s">
        <v>83</v>
      </c>
      <c r="CK18" s="93" t="s">
        <v>83</v>
      </c>
      <c r="CL18" s="93" t="s">
        <v>251</v>
      </c>
      <c r="CM18" s="291">
        <v>113</v>
      </c>
    </row>
    <row r="19" spans="1:91" s="49" customFormat="1" ht="13.5">
      <c r="A19" s="176"/>
      <c r="B19" s="392">
        <v>16</v>
      </c>
      <c r="C19" s="417" t="str">
        <f t="shared" si="0"/>
        <v/>
      </c>
      <c r="D19" s="183" t="str">
        <f>IF($G19="","",①申込!$B$4)</f>
        <v/>
      </c>
      <c r="E19" s="184"/>
      <c r="F19" s="183"/>
      <c r="G19" s="183" t="str">
        <f>IFERROR(VLOOKUP($B19,①申込!$A$11:$AD$115,3,0)&amp;" "&amp;VLOOKUP($B19,①申込!$A$11:$AD$115,4,0),"")</f>
        <v/>
      </c>
      <c r="H19" s="183" t="str">
        <f>IFERROR(VLOOKUP($B19,①申込!$A$11:$AD$115,5,0)&amp;" "&amp;VLOOKUP($B19,①申込!$A$11:$AD$115,6,0),"")</f>
        <v/>
      </c>
      <c r="I19" s="183" t="str">
        <f t="shared" si="1"/>
        <v/>
      </c>
      <c r="J19" s="185" t="str">
        <f t="shared" si="2"/>
        <v/>
      </c>
      <c r="K19" s="183" t="str">
        <f>IFERROR(VLOOKUP($B19,①申込!$A$11:$AD$115,7,0),"")</f>
        <v/>
      </c>
      <c r="L19" s="183" t="str">
        <f>IFERROR(VLOOKUP($B19,①申込!$A$11:$AD$115,8,0),"")</f>
        <v/>
      </c>
      <c r="M19" s="186"/>
      <c r="N19" s="187" t="str">
        <f>IF($G19="","",①申込!$E$6)</f>
        <v/>
      </c>
      <c r="O19" s="183" t="str">
        <f>IFERROR(VLOOKUP($B19,①申込!$A$11:$AD$115,21,0),"")</f>
        <v/>
      </c>
      <c r="P19" s="187" t="str">
        <f>IF(O19="","",VLOOKUP(O19,全集約!$BX$4:$BY$44,2,0))</f>
        <v/>
      </c>
      <c r="Q19" s="185" t="str">
        <f>IFERROR(VLOOKUP($B19,①申込!$A$11:$AD$115,11,0),"")</f>
        <v/>
      </c>
      <c r="R19" s="185" t="str">
        <f>IFERROR(VLOOKUP($B19,①申込!$A$11:$AD$115,12,0),"")</f>
        <v/>
      </c>
      <c r="S19" s="183" t="str">
        <f>IFERROR(VLOOKUP($B19,①申込!$A$11:$AD$115,22,0),"")</f>
        <v/>
      </c>
      <c r="T19" s="187" t="str">
        <f>IF(S19="","",VLOOKUP(S19,全集約!$BX$4:$BY$44,2,0))</f>
        <v/>
      </c>
      <c r="U19" s="185" t="str">
        <f>IFERROR(VLOOKUP($B19,①申込!$A$11:$AD$115,15,0),"")</f>
        <v/>
      </c>
      <c r="V19" s="185" t="str">
        <f>IFERROR(VLOOKUP($B19,①申込!$A$11:$AD$115,16,0),"")</f>
        <v/>
      </c>
      <c r="W19" s="183" t="str">
        <f>IFERROR(VLOOKUP($B19,①申込!$A$11:$AD$115,23,0),"")</f>
        <v/>
      </c>
      <c r="X19" s="187" t="str">
        <f>IF(W19="","",VLOOKUP(W19,全集約!$BX$4:$BY$44,2,0))</f>
        <v/>
      </c>
      <c r="Y19" s="188" t="str">
        <f>IF($X19=10,①申込!$G$47,IF($X19=32,①申込!$G$48,""))</f>
        <v/>
      </c>
      <c r="Z19" s="188" t="str">
        <f>IFERROR(VLOOKUP($B19,①申込!$A$11:$AD$115,19,0),"")</f>
        <v/>
      </c>
      <c r="AA19" s="189"/>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1"/>
      <c r="BB19" s="190"/>
      <c r="BC19" s="190"/>
      <c r="BD19" s="190"/>
      <c r="BE19" s="190"/>
      <c r="BF19" s="190"/>
      <c r="BG19" s="190"/>
      <c r="BH19" s="190"/>
      <c r="BI19" s="190"/>
      <c r="BJ19" s="190"/>
      <c r="BK19" s="190"/>
      <c r="BL19" s="190"/>
      <c r="BM19" s="190"/>
      <c r="BN19" s="190"/>
      <c r="BO19" s="190"/>
      <c r="BP19" s="190"/>
      <c r="BQ19" s="190"/>
      <c r="BR19" s="190"/>
      <c r="BS19" s="190"/>
      <c r="BT19" s="190"/>
      <c r="BU19" s="190"/>
      <c r="BV19" s="419"/>
      <c r="BW19" s="109"/>
      <c r="BX19" s="107"/>
      <c r="BY19" s="104"/>
      <c r="BZ19" s="104"/>
      <c r="CB19" s="102" t="s">
        <v>104</v>
      </c>
      <c r="CC19" s="102">
        <v>5</v>
      </c>
      <c r="CI19" s="290">
        <v>1</v>
      </c>
      <c r="CJ19" s="93" t="s">
        <v>83</v>
      </c>
      <c r="CK19" s="93" t="s">
        <v>83</v>
      </c>
      <c r="CL19" s="93" t="s">
        <v>252</v>
      </c>
      <c r="CM19" s="291">
        <v>114</v>
      </c>
    </row>
    <row r="20" spans="1:91" s="49" customFormat="1" ht="13.5">
      <c r="A20" s="176"/>
      <c r="B20" s="392">
        <v>17</v>
      </c>
      <c r="C20" s="417" t="str">
        <f t="shared" si="0"/>
        <v/>
      </c>
      <c r="D20" s="183" t="str">
        <f>IF($G20="","",①申込!$B$4)</f>
        <v/>
      </c>
      <c r="E20" s="184"/>
      <c r="F20" s="183"/>
      <c r="G20" s="183" t="str">
        <f>IFERROR(VLOOKUP($B20,①申込!$A$11:$AD$115,3,0)&amp;" "&amp;VLOOKUP($B20,①申込!$A$11:$AD$115,4,0),"")</f>
        <v/>
      </c>
      <c r="H20" s="183" t="str">
        <f>IFERROR(VLOOKUP($B20,①申込!$A$11:$AD$115,5,0)&amp;" "&amp;VLOOKUP($B20,①申込!$A$11:$AD$115,6,0),"")</f>
        <v/>
      </c>
      <c r="I20" s="183" t="str">
        <f t="shared" si="1"/>
        <v/>
      </c>
      <c r="J20" s="185" t="str">
        <f t="shared" si="2"/>
        <v/>
      </c>
      <c r="K20" s="183" t="str">
        <f>IFERROR(VLOOKUP($B20,①申込!$A$11:$AD$115,7,0),"")</f>
        <v/>
      </c>
      <c r="L20" s="183" t="str">
        <f>IFERROR(VLOOKUP($B20,①申込!$A$11:$AD$115,8,0),"")</f>
        <v/>
      </c>
      <c r="M20" s="186"/>
      <c r="N20" s="187" t="str">
        <f>IF($G20="","",①申込!$E$6)</f>
        <v/>
      </c>
      <c r="O20" s="183" t="str">
        <f>IFERROR(VLOOKUP($B20,①申込!$A$11:$AD$115,21,0),"")</f>
        <v/>
      </c>
      <c r="P20" s="187" t="str">
        <f>IF(O20="","",VLOOKUP(O20,全集約!$BX$4:$BY$44,2,0))</f>
        <v/>
      </c>
      <c r="Q20" s="185" t="str">
        <f>IFERROR(VLOOKUP($B20,①申込!$A$11:$AD$115,11,0),"")</f>
        <v/>
      </c>
      <c r="R20" s="185" t="str">
        <f>IFERROR(VLOOKUP($B20,①申込!$A$11:$AD$115,12,0),"")</f>
        <v/>
      </c>
      <c r="S20" s="183" t="str">
        <f>IFERROR(VLOOKUP($B20,①申込!$A$11:$AD$115,22,0),"")</f>
        <v/>
      </c>
      <c r="T20" s="187" t="str">
        <f>IF(S20="","",VLOOKUP(S20,全集約!$BX$4:$BY$44,2,0))</f>
        <v/>
      </c>
      <c r="U20" s="185" t="str">
        <f>IFERROR(VLOOKUP($B20,①申込!$A$11:$AD$115,15,0),"")</f>
        <v/>
      </c>
      <c r="V20" s="185" t="str">
        <f>IFERROR(VLOOKUP($B20,①申込!$A$11:$AD$115,16,0),"")</f>
        <v/>
      </c>
      <c r="W20" s="183" t="str">
        <f>IFERROR(VLOOKUP($B20,①申込!$A$11:$AD$115,23,0),"")</f>
        <v/>
      </c>
      <c r="X20" s="187" t="str">
        <f>IF(W20="","",VLOOKUP(W20,全集約!$BX$4:$BY$44,2,0))</f>
        <v/>
      </c>
      <c r="Y20" s="188" t="str">
        <f>IF($X20=10,①申込!$G$47,IF($X20=32,①申込!$G$48,""))</f>
        <v/>
      </c>
      <c r="Z20" s="188" t="str">
        <f>IFERROR(VLOOKUP($B20,①申込!$A$11:$AD$115,19,0),"")</f>
        <v/>
      </c>
      <c r="AA20" s="189"/>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1"/>
      <c r="BB20" s="190"/>
      <c r="BC20" s="190"/>
      <c r="BD20" s="190"/>
      <c r="BE20" s="190"/>
      <c r="BF20" s="190"/>
      <c r="BG20" s="190"/>
      <c r="BH20" s="190"/>
      <c r="BI20" s="190"/>
      <c r="BJ20" s="190"/>
      <c r="BK20" s="190"/>
      <c r="BL20" s="190"/>
      <c r="BM20" s="190"/>
      <c r="BN20" s="190"/>
      <c r="BO20" s="190"/>
      <c r="BP20" s="190"/>
      <c r="BQ20" s="190"/>
      <c r="BR20" s="190"/>
      <c r="BS20" s="190"/>
      <c r="BT20" s="190"/>
      <c r="BU20" s="190"/>
      <c r="BV20" s="419"/>
      <c r="BW20" s="109"/>
      <c r="BX20" s="107"/>
      <c r="BY20" s="104"/>
      <c r="BZ20" s="104"/>
      <c r="CB20" s="102" t="s">
        <v>105</v>
      </c>
      <c r="CC20" s="102">
        <v>6</v>
      </c>
      <c r="CI20" s="290">
        <v>1</v>
      </c>
      <c r="CJ20" s="93" t="s">
        <v>83</v>
      </c>
      <c r="CK20" s="93" t="s">
        <v>83</v>
      </c>
      <c r="CL20" s="93" t="s">
        <v>253</v>
      </c>
      <c r="CM20" s="291">
        <v>115</v>
      </c>
    </row>
    <row r="21" spans="1:91" s="49" customFormat="1" ht="13.5">
      <c r="A21" s="176"/>
      <c r="B21" s="392">
        <v>18</v>
      </c>
      <c r="C21" s="417" t="str">
        <f t="shared" si="0"/>
        <v/>
      </c>
      <c r="D21" s="183" t="str">
        <f>IF($G21="","",①申込!$B$4)</f>
        <v/>
      </c>
      <c r="E21" s="184"/>
      <c r="F21" s="183"/>
      <c r="G21" s="183" t="str">
        <f>IFERROR(VLOOKUP($B21,①申込!$A$11:$AD$115,3,0)&amp;" "&amp;VLOOKUP($B21,①申込!$A$11:$AD$115,4,0),"")</f>
        <v/>
      </c>
      <c r="H21" s="183" t="str">
        <f>IFERROR(VLOOKUP($B21,①申込!$A$11:$AD$115,5,0)&amp;" "&amp;VLOOKUP($B21,①申込!$A$11:$AD$115,6,0),"")</f>
        <v/>
      </c>
      <c r="I21" s="183" t="str">
        <f t="shared" si="1"/>
        <v/>
      </c>
      <c r="J21" s="185" t="str">
        <f t="shared" si="2"/>
        <v/>
      </c>
      <c r="K21" s="183" t="str">
        <f>IFERROR(VLOOKUP($B21,①申込!$A$11:$AD$115,7,0),"")</f>
        <v/>
      </c>
      <c r="L21" s="183" t="str">
        <f>IFERROR(VLOOKUP($B21,①申込!$A$11:$AD$115,8,0),"")</f>
        <v/>
      </c>
      <c r="M21" s="186"/>
      <c r="N21" s="187" t="str">
        <f>IF($G21="","",①申込!$E$6)</f>
        <v/>
      </c>
      <c r="O21" s="183" t="str">
        <f>IFERROR(VLOOKUP($B21,①申込!$A$11:$AD$115,21,0),"")</f>
        <v/>
      </c>
      <c r="P21" s="187" t="str">
        <f>IF(O21="","",VLOOKUP(O21,全集約!$BX$4:$BY$44,2,0))</f>
        <v/>
      </c>
      <c r="Q21" s="185" t="str">
        <f>IFERROR(VLOOKUP($B21,①申込!$A$11:$AD$115,11,0),"")</f>
        <v/>
      </c>
      <c r="R21" s="185" t="str">
        <f>IFERROR(VLOOKUP($B21,①申込!$A$11:$AD$115,12,0),"")</f>
        <v/>
      </c>
      <c r="S21" s="183" t="str">
        <f>IFERROR(VLOOKUP($B21,①申込!$A$11:$AD$115,22,0),"")</f>
        <v/>
      </c>
      <c r="T21" s="187" t="str">
        <f>IF(S21="","",VLOOKUP(S21,全集約!$BX$4:$BY$44,2,0))</f>
        <v/>
      </c>
      <c r="U21" s="185" t="str">
        <f>IFERROR(VLOOKUP($B21,①申込!$A$11:$AD$115,15,0),"")</f>
        <v/>
      </c>
      <c r="V21" s="185" t="str">
        <f>IFERROR(VLOOKUP($B21,①申込!$A$11:$AD$115,16,0),"")</f>
        <v/>
      </c>
      <c r="W21" s="183" t="str">
        <f>IFERROR(VLOOKUP($B21,①申込!$A$11:$AD$115,23,0),"")</f>
        <v/>
      </c>
      <c r="X21" s="187" t="str">
        <f>IF(W21="","",VLOOKUP(W21,全集約!$BX$4:$BY$44,2,0))</f>
        <v/>
      </c>
      <c r="Y21" s="188" t="str">
        <f>IF($X21=10,①申込!$G$47,IF($X21=32,①申込!$G$48,""))</f>
        <v/>
      </c>
      <c r="Z21" s="188" t="str">
        <f>IFERROR(VLOOKUP($B21,①申込!$A$11:$AD$115,19,0),"")</f>
        <v/>
      </c>
      <c r="AA21" s="189"/>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1"/>
      <c r="BB21" s="190"/>
      <c r="BC21" s="190"/>
      <c r="BD21" s="190"/>
      <c r="BE21" s="190"/>
      <c r="BF21" s="190"/>
      <c r="BG21" s="190"/>
      <c r="BH21" s="190"/>
      <c r="BI21" s="190"/>
      <c r="BJ21" s="190"/>
      <c r="BK21" s="190"/>
      <c r="BL21" s="190"/>
      <c r="BM21" s="190"/>
      <c r="BN21" s="190"/>
      <c r="BO21" s="190"/>
      <c r="BP21" s="190"/>
      <c r="BQ21" s="190"/>
      <c r="BR21" s="190"/>
      <c r="BS21" s="190"/>
      <c r="BT21" s="190"/>
      <c r="BU21" s="190"/>
      <c r="BV21" s="419"/>
      <c r="BW21" s="109"/>
      <c r="BX21" s="107" t="s">
        <v>1030</v>
      </c>
      <c r="BY21" s="104">
        <v>21</v>
      </c>
      <c r="BZ21" s="104"/>
      <c r="CB21" s="102" t="s">
        <v>106</v>
      </c>
      <c r="CC21" s="102">
        <v>7</v>
      </c>
      <c r="CI21" s="290">
        <v>1</v>
      </c>
      <c r="CJ21" s="93" t="s">
        <v>83</v>
      </c>
      <c r="CK21" s="93" t="s">
        <v>83</v>
      </c>
      <c r="CL21" s="93" t="s">
        <v>254</v>
      </c>
      <c r="CM21" s="291">
        <v>116</v>
      </c>
    </row>
    <row r="22" spans="1:91" s="49" customFormat="1" ht="13.5">
      <c r="A22" s="176"/>
      <c r="B22" s="392">
        <v>19</v>
      </c>
      <c r="C22" s="417" t="str">
        <f t="shared" si="0"/>
        <v/>
      </c>
      <c r="D22" s="183" t="str">
        <f>IF($G22="","",①申込!$B$4)</f>
        <v/>
      </c>
      <c r="E22" s="184"/>
      <c r="F22" s="183"/>
      <c r="G22" s="183" t="str">
        <f>IFERROR(VLOOKUP($B22,①申込!$A$11:$AD$115,3,0)&amp;" "&amp;VLOOKUP($B22,①申込!$A$11:$AD$115,4,0),"")</f>
        <v/>
      </c>
      <c r="H22" s="183" t="str">
        <f>IFERROR(VLOOKUP($B22,①申込!$A$11:$AD$115,5,0)&amp;" "&amp;VLOOKUP($B22,①申込!$A$11:$AD$115,6,0),"")</f>
        <v/>
      </c>
      <c r="I22" s="183" t="str">
        <f t="shared" si="1"/>
        <v/>
      </c>
      <c r="J22" s="185" t="str">
        <f t="shared" si="2"/>
        <v/>
      </c>
      <c r="K22" s="183" t="str">
        <f>IFERROR(VLOOKUP($B22,①申込!$A$11:$AD$115,7,0),"")</f>
        <v/>
      </c>
      <c r="L22" s="183" t="str">
        <f>IFERROR(VLOOKUP($B22,①申込!$A$11:$AD$115,8,0),"")</f>
        <v/>
      </c>
      <c r="M22" s="186"/>
      <c r="N22" s="187" t="str">
        <f>IF($G22="","",①申込!$E$6)</f>
        <v/>
      </c>
      <c r="O22" s="183" t="str">
        <f>IFERROR(VLOOKUP($B22,①申込!$A$11:$AD$115,21,0),"")</f>
        <v/>
      </c>
      <c r="P22" s="187" t="str">
        <f>IF(O22="","",VLOOKUP(O22,全集約!$BX$4:$BY$44,2,0))</f>
        <v/>
      </c>
      <c r="Q22" s="185" t="str">
        <f>IFERROR(VLOOKUP($B22,①申込!$A$11:$AD$115,11,0),"")</f>
        <v/>
      </c>
      <c r="R22" s="185" t="str">
        <f>IFERROR(VLOOKUP($B22,①申込!$A$11:$AD$115,12,0),"")</f>
        <v/>
      </c>
      <c r="S22" s="183" t="str">
        <f>IFERROR(VLOOKUP($B22,①申込!$A$11:$AD$115,22,0),"")</f>
        <v/>
      </c>
      <c r="T22" s="187" t="str">
        <f>IF(S22="","",VLOOKUP(S22,全集約!$BX$4:$BY$44,2,0))</f>
        <v/>
      </c>
      <c r="U22" s="185" t="str">
        <f>IFERROR(VLOOKUP($B22,①申込!$A$11:$AD$115,15,0),"")</f>
        <v/>
      </c>
      <c r="V22" s="185" t="str">
        <f>IFERROR(VLOOKUP($B22,①申込!$A$11:$AD$115,16,0),"")</f>
        <v/>
      </c>
      <c r="W22" s="183" t="str">
        <f>IFERROR(VLOOKUP($B22,①申込!$A$11:$AD$115,23,0),"")</f>
        <v/>
      </c>
      <c r="X22" s="187" t="str">
        <f>IF(W22="","",VLOOKUP(W22,全集約!$BX$4:$BY$44,2,0))</f>
        <v/>
      </c>
      <c r="Y22" s="188" t="str">
        <f>IF($X22=10,①申込!$G$47,IF($X22=32,①申込!$G$48,""))</f>
        <v/>
      </c>
      <c r="Z22" s="188" t="str">
        <f>IFERROR(VLOOKUP($B22,①申込!$A$11:$AD$115,19,0),"")</f>
        <v/>
      </c>
      <c r="AA22" s="189"/>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1"/>
      <c r="BB22" s="190"/>
      <c r="BC22" s="190"/>
      <c r="BD22" s="190"/>
      <c r="BE22" s="190"/>
      <c r="BF22" s="190"/>
      <c r="BG22" s="190"/>
      <c r="BH22" s="190"/>
      <c r="BI22" s="190"/>
      <c r="BJ22" s="190"/>
      <c r="BK22" s="190"/>
      <c r="BL22" s="190"/>
      <c r="BM22" s="190"/>
      <c r="BN22" s="190"/>
      <c r="BO22" s="190"/>
      <c r="BP22" s="190"/>
      <c r="BQ22" s="190"/>
      <c r="BR22" s="190"/>
      <c r="BS22" s="190"/>
      <c r="BT22" s="190"/>
      <c r="BU22" s="190"/>
      <c r="BV22" s="419"/>
      <c r="BW22" s="109"/>
      <c r="BX22" s="107" t="s">
        <v>1031</v>
      </c>
      <c r="BY22" s="104">
        <v>22</v>
      </c>
      <c r="BZ22" s="104"/>
      <c r="CB22" s="102" t="s">
        <v>107</v>
      </c>
      <c r="CC22" s="102">
        <v>8</v>
      </c>
      <c r="CI22" s="290">
        <v>1</v>
      </c>
      <c r="CJ22" s="93" t="s">
        <v>83</v>
      </c>
      <c r="CK22" s="93" t="s">
        <v>83</v>
      </c>
      <c r="CL22" s="93" t="s">
        <v>255</v>
      </c>
      <c r="CM22" s="291">
        <v>117</v>
      </c>
    </row>
    <row r="23" spans="1:91" s="49" customFormat="1" ht="13.5">
      <c r="A23" s="176"/>
      <c r="B23" s="392">
        <v>20</v>
      </c>
      <c r="C23" s="417" t="str">
        <f t="shared" si="0"/>
        <v/>
      </c>
      <c r="D23" s="183" t="str">
        <f>IF($G23="","",①申込!$B$4)</f>
        <v/>
      </c>
      <c r="E23" s="184"/>
      <c r="F23" s="183"/>
      <c r="G23" s="183" t="str">
        <f>IFERROR(VLOOKUP($B23,①申込!$A$11:$AD$115,3,0)&amp;" "&amp;VLOOKUP($B23,①申込!$A$11:$AD$115,4,0),"")</f>
        <v/>
      </c>
      <c r="H23" s="183" t="str">
        <f>IFERROR(VLOOKUP($B23,①申込!$A$11:$AD$115,5,0)&amp;" "&amp;VLOOKUP($B23,①申込!$A$11:$AD$115,6,0),"")</f>
        <v/>
      </c>
      <c r="I23" s="183" t="str">
        <f t="shared" si="1"/>
        <v/>
      </c>
      <c r="J23" s="185" t="str">
        <f t="shared" si="2"/>
        <v/>
      </c>
      <c r="K23" s="183" t="str">
        <f>IFERROR(VLOOKUP($B23,①申込!$A$11:$AD$115,7,0),"")</f>
        <v/>
      </c>
      <c r="L23" s="183" t="str">
        <f>IFERROR(VLOOKUP($B23,①申込!$A$11:$AD$115,8,0),"")</f>
        <v/>
      </c>
      <c r="M23" s="186"/>
      <c r="N23" s="187" t="str">
        <f>IF($G23="","",①申込!$E$6)</f>
        <v/>
      </c>
      <c r="O23" s="183" t="str">
        <f>IFERROR(VLOOKUP($B23,①申込!$A$11:$AD$115,21,0),"")</f>
        <v/>
      </c>
      <c r="P23" s="187" t="str">
        <f>IF(O23="","",VLOOKUP(O23,全集約!$BX$4:$BY$44,2,0))</f>
        <v/>
      </c>
      <c r="Q23" s="185" t="str">
        <f>IFERROR(VLOOKUP($B23,①申込!$A$11:$AD$115,11,0),"")</f>
        <v/>
      </c>
      <c r="R23" s="185" t="str">
        <f>IFERROR(VLOOKUP($B23,①申込!$A$11:$AD$115,12,0),"")</f>
        <v/>
      </c>
      <c r="S23" s="183" t="str">
        <f>IFERROR(VLOOKUP($B23,①申込!$A$11:$AD$115,22,0),"")</f>
        <v/>
      </c>
      <c r="T23" s="187" t="str">
        <f>IF(S23="","",VLOOKUP(S23,全集約!$BX$4:$BY$44,2,0))</f>
        <v/>
      </c>
      <c r="U23" s="185" t="str">
        <f>IFERROR(VLOOKUP($B23,①申込!$A$11:$AD$115,15,0),"")</f>
        <v/>
      </c>
      <c r="V23" s="185" t="str">
        <f>IFERROR(VLOOKUP($B23,①申込!$A$11:$AD$115,16,0),"")</f>
        <v/>
      </c>
      <c r="W23" s="183" t="str">
        <f>IFERROR(VLOOKUP($B23,①申込!$A$11:$AD$115,23,0),"")</f>
        <v/>
      </c>
      <c r="X23" s="187" t="str">
        <f>IF(W23="","",VLOOKUP(W23,全集約!$BX$4:$BY$44,2,0))</f>
        <v/>
      </c>
      <c r="Y23" s="188" t="str">
        <f>IF($X23=10,①申込!$G$47,IF($X23=32,①申込!$G$48,""))</f>
        <v/>
      </c>
      <c r="Z23" s="188" t="str">
        <f>IFERROR(VLOOKUP($B23,①申込!$A$11:$AD$115,19,0),"")</f>
        <v/>
      </c>
      <c r="AA23" s="189"/>
      <c r="AB23" s="190"/>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1"/>
      <c r="BB23" s="190"/>
      <c r="BC23" s="190"/>
      <c r="BD23" s="190"/>
      <c r="BE23" s="190"/>
      <c r="BF23" s="190"/>
      <c r="BG23" s="190"/>
      <c r="BH23" s="190"/>
      <c r="BI23" s="190"/>
      <c r="BJ23" s="190"/>
      <c r="BK23" s="190"/>
      <c r="BL23" s="190"/>
      <c r="BM23" s="190"/>
      <c r="BN23" s="190"/>
      <c r="BO23" s="190"/>
      <c r="BP23" s="190"/>
      <c r="BQ23" s="190"/>
      <c r="BR23" s="190"/>
      <c r="BS23" s="190"/>
      <c r="BT23" s="190"/>
      <c r="BU23" s="190"/>
      <c r="BV23" s="419"/>
      <c r="BW23" s="109"/>
      <c r="BX23" s="107" t="s">
        <v>922</v>
      </c>
      <c r="BY23" s="104">
        <v>23</v>
      </c>
      <c r="BZ23" s="104"/>
      <c r="CB23" s="102" t="s">
        <v>108</v>
      </c>
      <c r="CC23" s="102">
        <v>9</v>
      </c>
      <c r="CI23" s="290">
        <v>1</v>
      </c>
      <c r="CJ23" s="93" t="s">
        <v>83</v>
      </c>
      <c r="CK23" s="93" t="s">
        <v>83</v>
      </c>
      <c r="CL23" s="93" t="s">
        <v>256</v>
      </c>
      <c r="CM23" s="291">
        <v>118</v>
      </c>
    </row>
    <row r="24" spans="1:91" s="49" customFormat="1" ht="13.5">
      <c r="A24" s="176"/>
      <c r="B24" s="392">
        <v>21</v>
      </c>
      <c r="C24" s="417" t="str">
        <f t="shared" si="0"/>
        <v/>
      </c>
      <c r="D24" s="183" t="str">
        <f>IF($G24="","",①申込!$B$4)</f>
        <v/>
      </c>
      <c r="E24" s="184"/>
      <c r="F24" s="183"/>
      <c r="G24" s="183" t="str">
        <f>IFERROR(VLOOKUP($B24,①申込!$A$11:$AD$115,3,0)&amp;" "&amp;VLOOKUP($B24,①申込!$A$11:$AD$115,4,0),"")</f>
        <v/>
      </c>
      <c r="H24" s="183" t="str">
        <f>IFERROR(VLOOKUP($B24,①申込!$A$11:$AD$115,5,0)&amp;" "&amp;VLOOKUP($B24,①申込!$A$11:$AD$115,6,0),"")</f>
        <v/>
      </c>
      <c r="I24" s="183" t="str">
        <f t="shared" si="1"/>
        <v/>
      </c>
      <c r="J24" s="185" t="str">
        <f t="shared" si="2"/>
        <v/>
      </c>
      <c r="K24" s="183" t="str">
        <f>IFERROR(VLOOKUP($B24,①申込!$A$11:$AD$115,7,0),"")</f>
        <v/>
      </c>
      <c r="L24" s="183" t="str">
        <f>IFERROR(VLOOKUP($B24,①申込!$A$11:$AD$115,8,0),"")</f>
        <v/>
      </c>
      <c r="M24" s="186"/>
      <c r="N24" s="187" t="str">
        <f>IF($G24="","",①申込!$E$6)</f>
        <v/>
      </c>
      <c r="O24" s="183" t="str">
        <f>IFERROR(VLOOKUP($B24,①申込!$A$11:$AD$115,21,0),"")</f>
        <v/>
      </c>
      <c r="P24" s="187" t="str">
        <f>IF(O24="","",VLOOKUP(O24,全集約!$BX$4:$BY$44,2,0))</f>
        <v/>
      </c>
      <c r="Q24" s="185" t="str">
        <f>IFERROR(VLOOKUP($B24,①申込!$A$11:$AD$115,11,0),"")</f>
        <v/>
      </c>
      <c r="R24" s="185" t="str">
        <f>IFERROR(VLOOKUP($B24,①申込!$A$11:$AD$115,12,0),"")</f>
        <v/>
      </c>
      <c r="S24" s="183" t="str">
        <f>IFERROR(VLOOKUP($B24,①申込!$A$11:$AD$115,22,0),"")</f>
        <v/>
      </c>
      <c r="T24" s="187" t="str">
        <f>IF(S24="","",VLOOKUP(S24,全集約!$BX$4:$BY$44,2,0))</f>
        <v/>
      </c>
      <c r="U24" s="185" t="str">
        <f>IFERROR(VLOOKUP($B24,①申込!$A$11:$AD$115,15,0),"")</f>
        <v/>
      </c>
      <c r="V24" s="185" t="str">
        <f>IFERROR(VLOOKUP($B24,①申込!$A$11:$AD$115,16,0),"")</f>
        <v/>
      </c>
      <c r="W24" s="183" t="str">
        <f>IFERROR(VLOOKUP($B24,①申込!$A$11:$AD$115,23,0),"")</f>
        <v/>
      </c>
      <c r="X24" s="187" t="str">
        <f>IF(W24="","",VLOOKUP(W24,全集約!$BX$4:$BY$44,2,0))</f>
        <v/>
      </c>
      <c r="Y24" s="188" t="str">
        <f>IF($X24=10,①申込!$G$47,IF($X24=32,①申込!$G$48,""))</f>
        <v/>
      </c>
      <c r="Z24" s="188" t="str">
        <f>IFERROR(VLOOKUP($B24,①申込!$A$11:$AD$115,19,0),"")</f>
        <v/>
      </c>
      <c r="AA24" s="189"/>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1"/>
      <c r="BB24" s="190"/>
      <c r="BC24" s="190"/>
      <c r="BD24" s="190"/>
      <c r="BE24" s="190"/>
      <c r="BF24" s="190"/>
      <c r="BG24" s="190"/>
      <c r="BH24" s="190"/>
      <c r="BI24" s="190"/>
      <c r="BJ24" s="190"/>
      <c r="BK24" s="190"/>
      <c r="BL24" s="190"/>
      <c r="BM24" s="190"/>
      <c r="BN24" s="190"/>
      <c r="BO24" s="190"/>
      <c r="BP24" s="190"/>
      <c r="BQ24" s="190"/>
      <c r="BR24" s="190"/>
      <c r="BS24" s="190"/>
      <c r="BT24" s="190"/>
      <c r="BU24" s="190"/>
      <c r="BV24" s="419"/>
      <c r="BW24" s="109"/>
      <c r="BX24" s="107" t="s">
        <v>923</v>
      </c>
      <c r="BY24" s="104">
        <v>24</v>
      </c>
      <c r="BZ24" s="104"/>
      <c r="CB24" s="102" t="s">
        <v>109</v>
      </c>
      <c r="CC24" s="102">
        <v>10</v>
      </c>
      <c r="CI24" s="290">
        <v>1</v>
      </c>
      <c r="CJ24" s="93" t="s">
        <v>83</v>
      </c>
      <c r="CK24" s="93" t="s">
        <v>83</v>
      </c>
      <c r="CL24" s="93" t="s">
        <v>257</v>
      </c>
      <c r="CM24" s="291">
        <v>119</v>
      </c>
    </row>
    <row r="25" spans="1:91" s="49" customFormat="1" ht="13.5">
      <c r="A25" s="176"/>
      <c r="B25" s="392">
        <v>22</v>
      </c>
      <c r="C25" s="417" t="str">
        <f t="shared" si="0"/>
        <v/>
      </c>
      <c r="D25" s="183" t="str">
        <f>IF($G25="","",①申込!$B$4)</f>
        <v/>
      </c>
      <c r="E25" s="184"/>
      <c r="F25" s="183"/>
      <c r="G25" s="183" t="str">
        <f>IFERROR(VLOOKUP($B25,①申込!$A$11:$AD$115,3,0)&amp;" "&amp;VLOOKUP($B25,①申込!$A$11:$AD$115,4,0),"")</f>
        <v/>
      </c>
      <c r="H25" s="183" t="str">
        <f>IFERROR(VLOOKUP($B25,①申込!$A$11:$AD$115,5,0)&amp;" "&amp;VLOOKUP($B25,①申込!$A$11:$AD$115,6,0),"")</f>
        <v/>
      </c>
      <c r="I25" s="183" t="str">
        <f t="shared" si="1"/>
        <v/>
      </c>
      <c r="J25" s="185" t="str">
        <f t="shared" si="2"/>
        <v/>
      </c>
      <c r="K25" s="183" t="str">
        <f>IFERROR(VLOOKUP($B25,①申込!$A$11:$AD$115,7,0),"")</f>
        <v/>
      </c>
      <c r="L25" s="183" t="str">
        <f>IFERROR(VLOOKUP($B25,①申込!$A$11:$AD$115,8,0),"")</f>
        <v/>
      </c>
      <c r="M25" s="186"/>
      <c r="N25" s="187" t="str">
        <f>IF($G25="","",①申込!$E$6)</f>
        <v/>
      </c>
      <c r="O25" s="183" t="str">
        <f>IFERROR(VLOOKUP($B25,①申込!$A$11:$AD$115,21,0),"")</f>
        <v/>
      </c>
      <c r="P25" s="187" t="str">
        <f>IF(O25="","",VLOOKUP(O25,全集約!$BX$4:$BY$44,2,0))</f>
        <v/>
      </c>
      <c r="Q25" s="185" t="str">
        <f>IFERROR(VLOOKUP($B25,①申込!$A$11:$AD$115,11,0),"")</f>
        <v/>
      </c>
      <c r="R25" s="185" t="str">
        <f>IFERROR(VLOOKUP($B25,①申込!$A$11:$AD$115,12,0),"")</f>
        <v/>
      </c>
      <c r="S25" s="183" t="str">
        <f>IFERROR(VLOOKUP($B25,①申込!$A$11:$AD$115,22,0),"")</f>
        <v/>
      </c>
      <c r="T25" s="187" t="str">
        <f>IF(S25="","",VLOOKUP(S25,全集約!$BX$4:$BY$44,2,0))</f>
        <v/>
      </c>
      <c r="U25" s="185" t="str">
        <f>IFERROR(VLOOKUP($B25,①申込!$A$11:$AD$115,15,0),"")</f>
        <v/>
      </c>
      <c r="V25" s="185" t="str">
        <f>IFERROR(VLOOKUP($B25,①申込!$A$11:$AD$115,16,0),"")</f>
        <v/>
      </c>
      <c r="W25" s="183" t="str">
        <f>IFERROR(VLOOKUP($B25,①申込!$A$11:$AD$115,23,0),"")</f>
        <v/>
      </c>
      <c r="X25" s="187" t="str">
        <f>IF(W25="","",VLOOKUP(W25,全集約!$BX$4:$BY$44,2,0))</f>
        <v/>
      </c>
      <c r="Y25" s="188" t="str">
        <f>IF($X25=10,①申込!$G$47,IF($X25=32,①申込!$G$48,""))</f>
        <v/>
      </c>
      <c r="Z25" s="188" t="str">
        <f>IFERROR(VLOOKUP($B25,①申込!$A$11:$AD$115,19,0),"")</f>
        <v/>
      </c>
      <c r="AA25" s="189"/>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1"/>
      <c r="BB25" s="190"/>
      <c r="BC25" s="190"/>
      <c r="BD25" s="190"/>
      <c r="BE25" s="190"/>
      <c r="BF25" s="190"/>
      <c r="BG25" s="190"/>
      <c r="BH25" s="190"/>
      <c r="BI25" s="190"/>
      <c r="BJ25" s="190"/>
      <c r="BK25" s="190"/>
      <c r="BL25" s="190"/>
      <c r="BM25" s="190"/>
      <c r="BN25" s="190"/>
      <c r="BO25" s="190"/>
      <c r="BP25" s="190"/>
      <c r="BQ25" s="190"/>
      <c r="BR25" s="190"/>
      <c r="BS25" s="190"/>
      <c r="BT25" s="190"/>
      <c r="BU25" s="190"/>
      <c r="BV25" s="419"/>
      <c r="BW25" s="109"/>
      <c r="BX25" s="107" t="s">
        <v>924</v>
      </c>
      <c r="BY25" s="104">
        <v>25</v>
      </c>
      <c r="BZ25" s="104"/>
      <c r="CB25" s="102" t="s">
        <v>110</v>
      </c>
      <c r="CC25" s="102">
        <v>11</v>
      </c>
      <c r="CI25" s="290">
        <v>1</v>
      </c>
      <c r="CJ25" s="93" t="s">
        <v>83</v>
      </c>
      <c r="CK25" s="93" t="s">
        <v>83</v>
      </c>
      <c r="CL25" s="93" t="s">
        <v>258</v>
      </c>
      <c r="CM25" s="291">
        <v>120</v>
      </c>
    </row>
    <row r="26" spans="1:91" s="49" customFormat="1" ht="13.5">
      <c r="A26" s="176"/>
      <c r="B26" s="392">
        <v>23</v>
      </c>
      <c r="C26" s="417" t="str">
        <f t="shared" si="0"/>
        <v/>
      </c>
      <c r="D26" s="183" t="str">
        <f>IF($G26="","",①申込!$B$4)</f>
        <v/>
      </c>
      <c r="E26" s="184"/>
      <c r="F26" s="183"/>
      <c r="G26" s="183" t="str">
        <f>IFERROR(VLOOKUP($B26,①申込!$A$11:$AD$115,3,0)&amp;" "&amp;VLOOKUP($B26,①申込!$A$11:$AD$115,4,0),"")</f>
        <v/>
      </c>
      <c r="H26" s="183" t="str">
        <f>IFERROR(VLOOKUP($B26,①申込!$A$11:$AD$115,5,0)&amp;" "&amp;VLOOKUP($B26,①申込!$A$11:$AD$115,6,0),"")</f>
        <v/>
      </c>
      <c r="I26" s="183" t="str">
        <f t="shared" si="1"/>
        <v/>
      </c>
      <c r="J26" s="185" t="str">
        <f t="shared" si="2"/>
        <v/>
      </c>
      <c r="K26" s="183" t="str">
        <f>IFERROR(VLOOKUP($B26,①申込!$A$11:$AD$115,7,0),"")</f>
        <v/>
      </c>
      <c r="L26" s="183" t="str">
        <f>IFERROR(VLOOKUP($B26,①申込!$A$11:$AD$115,8,0),"")</f>
        <v/>
      </c>
      <c r="M26" s="186"/>
      <c r="N26" s="187" t="str">
        <f>IF($G26="","",①申込!$E$6)</f>
        <v/>
      </c>
      <c r="O26" s="183" t="str">
        <f>IFERROR(VLOOKUP($B26,①申込!$A$11:$AD$115,21,0),"")</f>
        <v/>
      </c>
      <c r="P26" s="187" t="str">
        <f>IF(O26="","",VLOOKUP(O26,全集約!$BX$4:$BY$44,2,0))</f>
        <v/>
      </c>
      <c r="Q26" s="185" t="str">
        <f>IFERROR(VLOOKUP($B26,①申込!$A$11:$AD$115,11,0),"")</f>
        <v/>
      </c>
      <c r="R26" s="185" t="str">
        <f>IFERROR(VLOOKUP($B26,①申込!$A$11:$AD$115,12,0),"")</f>
        <v/>
      </c>
      <c r="S26" s="183" t="str">
        <f>IFERROR(VLOOKUP($B26,①申込!$A$11:$AD$115,22,0),"")</f>
        <v/>
      </c>
      <c r="T26" s="187" t="str">
        <f>IF(S26="","",VLOOKUP(S26,全集約!$BX$4:$BY$44,2,0))</f>
        <v/>
      </c>
      <c r="U26" s="185" t="str">
        <f>IFERROR(VLOOKUP($B26,①申込!$A$11:$AD$115,15,0),"")</f>
        <v/>
      </c>
      <c r="V26" s="185" t="str">
        <f>IFERROR(VLOOKUP($B26,①申込!$A$11:$AD$115,16,0),"")</f>
        <v/>
      </c>
      <c r="W26" s="183" t="str">
        <f>IFERROR(VLOOKUP($B26,①申込!$A$11:$AD$115,23,0),"")</f>
        <v/>
      </c>
      <c r="X26" s="187" t="str">
        <f>IF(W26="","",VLOOKUP(W26,全集約!$BX$4:$BY$44,2,0))</f>
        <v/>
      </c>
      <c r="Y26" s="188" t="str">
        <f>IF($X26=10,①申込!$G$47,IF($X26=32,①申込!$G$48,""))</f>
        <v/>
      </c>
      <c r="Z26" s="188" t="str">
        <f>IFERROR(VLOOKUP($B26,①申込!$A$11:$AD$115,19,0),"")</f>
        <v/>
      </c>
      <c r="AA26" s="189"/>
      <c r="AB26" s="190"/>
      <c r="AC26" s="190"/>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191"/>
      <c r="BB26" s="190"/>
      <c r="BC26" s="190"/>
      <c r="BD26" s="190"/>
      <c r="BE26" s="190"/>
      <c r="BF26" s="190"/>
      <c r="BG26" s="190"/>
      <c r="BH26" s="190"/>
      <c r="BI26" s="190"/>
      <c r="BJ26" s="190"/>
      <c r="BK26" s="190"/>
      <c r="BL26" s="190"/>
      <c r="BM26" s="190"/>
      <c r="BN26" s="190"/>
      <c r="BO26" s="190"/>
      <c r="BP26" s="190"/>
      <c r="BQ26" s="190"/>
      <c r="BR26" s="190"/>
      <c r="BS26" s="190"/>
      <c r="BT26" s="190"/>
      <c r="BU26" s="190"/>
      <c r="BV26" s="419"/>
      <c r="BW26" s="109"/>
      <c r="BX26" s="107" t="s">
        <v>1027</v>
      </c>
      <c r="BY26" s="104">
        <v>26</v>
      </c>
      <c r="BZ26" s="104"/>
      <c r="CB26" s="102" t="s">
        <v>111</v>
      </c>
      <c r="CC26" s="102">
        <v>12</v>
      </c>
      <c r="CI26" s="290">
        <v>1</v>
      </c>
      <c r="CJ26" s="93" t="s">
        <v>83</v>
      </c>
      <c r="CK26" s="93" t="s">
        <v>83</v>
      </c>
      <c r="CL26" s="93" t="s">
        <v>259</v>
      </c>
      <c r="CM26" s="291">
        <v>121</v>
      </c>
    </row>
    <row r="27" spans="1:91" s="49" customFormat="1" ht="13.5">
      <c r="A27" s="176"/>
      <c r="B27" s="392">
        <v>24</v>
      </c>
      <c r="C27" s="417" t="str">
        <f t="shared" si="0"/>
        <v/>
      </c>
      <c r="D27" s="183" t="str">
        <f>IF($G27="","",①申込!$B$4)</f>
        <v/>
      </c>
      <c r="E27" s="184"/>
      <c r="F27" s="183"/>
      <c r="G27" s="183" t="str">
        <f>IFERROR(VLOOKUP($B27,①申込!$A$11:$AD$115,3,0)&amp;" "&amp;VLOOKUP($B27,①申込!$A$11:$AD$115,4,0),"")</f>
        <v/>
      </c>
      <c r="H27" s="183" t="str">
        <f>IFERROR(VLOOKUP($B27,①申込!$A$11:$AD$115,5,0)&amp;" "&amp;VLOOKUP($B27,①申込!$A$11:$AD$115,6,0),"")</f>
        <v/>
      </c>
      <c r="I27" s="183" t="str">
        <f t="shared" si="1"/>
        <v/>
      </c>
      <c r="J27" s="185" t="str">
        <f t="shared" si="2"/>
        <v/>
      </c>
      <c r="K27" s="183" t="str">
        <f>IFERROR(VLOOKUP($B27,①申込!$A$11:$AD$115,7,0),"")</f>
        <v/>
      </c>
      <c r="L27" s="183" t="str">
        <f>IFERROR(VLOOKUP($B27,①申込!$A$11:$AD$115,8,0),"")</f>
        <v/>
      </c>
      <c r="M27" s="186"/>
      <c r="N27" s="187" t="str">
        <f>IF($G27="","",①申込!$E$6)</f>
        <v/>
      </c>
      <c r="O27" s="183" t="str">
        <f>IFERROR(VLOOKUP($B27,①申込!$A$11:$AD$115,21,0),"")</f>
        <v/>
      </c>
      <c r="P27" s="187" t="str">
        <f>IF(O27="","",VLOOKUP(O27,全集約!$BX$4:$BY$44,2,0))</f>
        <v/>
      </c>
      <c r="Q27" s="185" t="str">
        <f>IFERROR(VLOOKUP($B27,①申込!$A$11:$AD$115,11,0),"")</f>
        <v/>
      </c>
      <c r="R27" s="185" t="str">
        <f>IFERROR(VLOOKUP($B27,①申込!$A$11:$AD$115,12,0),"")</f>
        <v/>
      </c>
      <c r="S27" s="183" t="str">
        <f>IFERROR(VLOOKUP($B27,①申込!$A$11:$AD$115,22,0),"")</f>
        <v/>
      </c>
      <c r="T27" s="187" t="str">
        <f>IF(S27="","",VLOOKUP(S27,全集約!$BX$4:$BY$44,2,0))</f>
        <v/>
      </c>
      <c r="U27" s="185" t="str">
        <f>IFERROR(VLOOKUP($B27,①申込!$A$11:$AD$115,15,0),"")</f>
        <v/>
      </c>
      <c r="V27" s="185" t="str">
        <f>IFERROR(VLOOKUP($B27,①申込!$A$11:$AD$115,16,0),"")</f>
        <v/>
      </c>
      <c r="W27" s="183" t="str">
        <f>IFERROR(VLOOKUP($B27,①申込!$A$11:$AD$115,23,0),"")</f>
        <v/>
      </c>
      <c r="X27" s="187" t="str">
        <f>IF(W27="","",VLOOKUP(W27,全集約!$BX$4:$BY$44,2,0))</f>
        <v/>
      </c>
      <c r="Y27" s="188" t="str">
        <f>IF($X27=10,①申込!$G$47,IF($X27=32,①申込!$G$48,""))</f>
        <v/>
      </c>
      <c r="Z27" s="188" t="str">
        <f>IFERROR(VLOOKUP($B27,①申込!$A$11:$AD$115,19,0),"")</f>
        <v/>
      </c>
      <c r="AA27" s="189"/>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1"/>
      <c r="BB27" s="190"/>
      <c r="BC27" s="190"/>
      <c r="BD27" s="190"/>
      <c r="BE27" s="190"/>
      <c r="BF27" s="190"/>
      <c r="BG27" s="190"/>
      <c r="BH27" s="190"/>
      <c r="BI27" s="190"/>
      <c r="BJ27" s="190"/>
      <c r="BK27" s="190"/>
      <c r="BL27" s="190"/>
      <c r="BM27" s="190"/>
      <c r="BN27" s="190"/>
      <c r="BO27" s="190"/>
      <c r="BP27" s="190"/>
      <c r="BQ27" s="190"/>
      <c r="BR27" s="190"/>
      <c r="BS27" s="190"/>
      <c r="BT27" s="190"/>
      <c r="BU27" s="190"/>
      <c r="BV27" s="419"/>
      <c r="BW27" s="109"/>
      <c r="BX27" s="107" t="s">
        <v>1028</v>
      </c>
      <c r="BY27" s="104">
        <v>27</v>
      </c>
      <c r="BZ27" s="104"/>
      <c r="CB27" s="102" t="s">
        <v>112</v>
      </c>
      <c r="CC27" s="102">
        <v>13</v>
      </c>
      <c r="CI27" s="290">
        <v>1</v>
      </c>
      <c r="CJ27" s="93" t="s">
        <v>83</v>
      </c>
      <c r="CK27" s="93" t="s">
        <v>83</v>
      </c>
      <c r="CL27" s="93" t="s">
        <v>260</v>
      </c>
      <c r="CM27" s="291">
        <v>122</v>
      </c>
    </row>
    <row r="28" spans="1:91" s="49" customFormat="1" ht="13.5">
      <c r="A28" s="176"/>
      <c r="B28" s="392">
        <v>25</v>
      </c>
      <c r="C28" s="417" t="str">
        <f t="shared" si="0"/>
        <v/>
      </c>
      <c r="D28" s="183" t="str">
        <f>IF($G28="","",①申込!$B$4)</f>
        <v/>
      </c>
      <c r="E28" s="184"/>
      <c r="F28" s="183"/>
      <c r="G28" s="183" t="str">
        <f>IFERROR(VLOOKUP($B28,①申込!$A$11:$AD$115,3,0)&amp;" "&amp;VLOOKUP($B28,①申込!$A$11:$AD$115,4,0),"")</f>
        <v/>
      </c>
      <c r="H28" s="183" t="str">
        <f>IFERROR(VLOOKUP($B28,①申込!$A$11:$AD$115,5,0)&amp;" "&amp;VLOOKUP($B28,①申込!$A$11:$AD$115,6,0),"")</f>
        <v/>
      </c>
      <c r="I28" s="183" t="str">
        <f t="shared" si="1"/>
        <v/>
      </c>
      <c r="J28" s="185" t="str">
        <f t="shared" si="2"/>
        <v/>
      </c>
      <c r="K28" s="183" t="str">
        <f>IFERROR(VLOOKUP($B28,①申込!$A$11:$AD$115,7,0),"")</f>
        <v/>
      </c>
      <c r="L28" s="183" t="str">
        <f>IFERROR(VLOOKUP($B28,①申込!$A$11:$AD$115,8,0),"")</f>
        <v/>
      </c>
      <c r="M28" s="186"/>
      <c r="N28" s="187" t="str">
        <f>IF($G28="","",①申込!$E$6)</f>
        <v/>
      </c>
      <c r="O28" s="183" t="str">
        <f>IFERROR(VLOOKUP($B28,①申込!$A$11:$AD$115,21,0),"")</f>
        <v/>
      </c>
      <c r="P28" s="187" t="str">
        <f>IF(O28="","",VLOOKUP(O28,全集約!$BX$4:$BY$44,2,0))</f>
        <v/>
      </c>
      <c r="Q28" s="185" t="str">
        <f>IFERROR(VLOOKUP($B28,①申込!$A$11:$AD$115,11,0),"")</f>
        <v/>
      </c>
      <c r="R28" s="185" t="str">
        <f>IFERROR(VLOOKUP($B28,①申込!$A$11:$AD$115,12,0),"")</f>
        <v/>
      </c>
      <c r="S28" s="183" t="str">
        <f>IFERROR(VLOOKUP($B28,①申込!$A$11:$AD$115,22,0),"")</f>
        <v/>
      </c>
      <c r="T28" s="187" t="str">
        <f>IF(S28="","",VLOOKUP(S28,全集約!$BX$4:$BY$44,2,0))</f>
        <v/>
      </c>
      <c r="U28" s="185" t="str">
        <f>IFERROR(VLOOKUP($B28,①申込!$A$11:$AD$115,15,0),"")</f>
        <v/>
      </c>
      <c r="V28" s="185" t="str">
        <f>IFERROR(VLOOKUP($B28,①申込!$A$11:$AD$115,16,0),"")</f>
        <v/>
      </c>
      <c r="W28" s="183" t="str">
        <f>IFERROR(VLOOKUP($B28,①申込!$A$11:$AD$115,23,0),"")</f>
        <v/>
      </c>
      <c r="X28" s="187" t="str">
        <f>IF(W28="","",VLOOKUP(W28,全集約!$BX$4:$BY$44,2,0))</f>
        <v/>
      </c>
      <c r="Y28" s="188" t="str">
        <f>IF($X28=10,①申込!$G$47,IF($X28=32,①申込!$G$48,""))</f>
        <v/>
      </c>
      <c r="Z28" s="188" t="str">
        <f>IFERROR(VLOOKUP($B28,①申込!$A$11:$AD$115,19,0),"")</f>
        <v/>
      </c>
      <c r="AA28" s="189"/>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1"/>
      <c r="BB28" s="190"/>
      <c r="BC28" s="190"/>
      <c r="BD28" s="190"/>
      <c r="BE28" s="190"/>
      <c r="BF28" s="190"/>
      <c r="BG28" s="190"/>
      <c r="BH28" s="190"/>
      <c r="BI28" s="190"/>
      <c r="BJ28" s="190"/>
      <c r="BK28" s="190"/>
      <c r="BL28" s="190"/>
      <c r="BM28" s="190"/>
      <c r="BN28" s="190"/>
      <c r="BO28" s="190"/>
      <c r="BP28" s="190"/>
      <c r="BQ28" s="190"/>
      <c r="BR28" s="190"/>
      <c r="BS28" s="190"/>
      <c r="BT28" s="190"/>
      <c r="BU28" s="190"/>
      <c r="BV28" s="419"/>
      <c r="BW28" s="109"/>
      <c r="BX28" s="107" t="s">
        <v>926</v>
      </c>
      <c r="BY28" s="104">
        <v>28</v>
      </c>
      <c r="BZ28" s="104"/>
      <c r="CB28" s="102" t="s">
        <v>113</v>
      </c>
      <c r="CC28" s="102">
        <v>14</v>
      </c>
      <c r="CI28" s="290">
        <v>1</v>
      </c>
      <c r="CJ28" s="93" t="s">
        <v>83</v>
      </c>
      <c r="CK28" s="93" t="s">
        <v>83</v>
      </c>
      <c r="CL28" s="93" t="s">
        <v>261</v>
      </c>
      <c r="CM28" s="291">
        <v>123</v>
      </c>
    </row>
    <row r="29" spans="1:91" s="49" customFormat="1" ht="13.5">
      <c r="A29" s="176"/>
      <c r="B29" s="392">
        <v>26</v>
      </c>
      <c r="C29" s="417" t="str">
        <f t="shared" si="0"/>
        <v/>
      </c>
      <c r="D29" s="183" t="str">
        <f>IF($G29="","",①申込!$B$4)</f>
        <v/>
      </c>
      <c r="E29" s="184"/>
      <c r="F29" s="183"/>
      <c r="G29" s="183" t="str">
        <f>IFERROR(VLOOKUP($B29,①申込!$A$11:$AD$115,3,0)&amp;" "&amp;VLOOKUP($B29,①申込!$A$11:$AD$115,4,0),"")</f>
        <v/>
      </c>
      <c r="H29" s="183" t="str">
        <f>IFERROR(VLOOKUP($B29,①申込!$A$11:$AD$115,5,0)&amp;" "&amp;VLOOKUP($B29,①申込!$A$11:$AD$115,6,0),"")</f>
        <v/>
      </c>
      <c r="I29" s="183" t="str">
        <f t="shared" si="1"/>
        <v/>
      </c>
      <c r="J29" s="185" t="str">
        <f t="shared" si="2"/>
        <v/>
      </c>
      <c r="K29" s="183" t="str">
        <f>IFERROR(VLOOKUP($B29,①申込!$A$11:$AD$115,7,0),"")</f>
        <v/>
      </c>
      <c r="L29" s="183" t="str">
        <f>IFERROR(VLOOKUP($B29,①申込!$A$11:$AD$115,8,0),"")</f>
        <v/>
      </c>
      <c r="M29" s="186"/>
      <c r="N29" s="187" t="str">
        <f>IF($G29="","",①申込!$E$6)</f>
        <v/>
      </c>
      <c r="O29" s="183" t="str">
        <f>IFERROR(VLOOKUP($B29,①申込!$A$11:$AD$115,21,0),"")</f>
        <v/>
      </c>
      <c r="P29" s="187" t="str">
        <f>IF(O29="","",VLOOKUP(O29,全集約!$BX$4:$BY$44,2,0))</f>
        <v/>
      </c>
      <c r="Q29" s="185" t="str">
        <f>IFERROR(VLOOKUP($B29,①申込!$A$11:$AD$115,11,0),"")</f>
        <v/>
      </c>
      <c r="R29" s="185" t="str">
        <f>IFERROR(VLOOKUP($B29,①申込!$A$11:$AD$115,12,0),"")</f>
        <v/>
      </c>
      <c r="S29" s="183" t="str">
        <f>IFERROR(VLOOKUP($B29,①申込!$A$11:$AD$115,22,0),"")</f>
        <v/>
      </c>
      <c r="T29" s="187" t="str">
        <f>IF(S29="","",VLOOKUP(S29,全集約!$BX$4:$BY$44,2,0))</f>
        <v/>
      </c>
      <c r="U29" s="185" t="str">
        <f>IFERROR(VLOOKUP($B29,①申込!$A$11:$AD$115,15,0),"")</f>
        <v/>
      </c>
      <c r="V29" s="185" t="str">
        <f>IFERROR(VLOOKUP($B29,①申込!$A$11:$AD$115,16,0),"")</f>
        <v/>
      </c>
      <c r="W29" s="183" t="str">
        <f>IFERROR(VLOOKUP($B29,①申込!$A$11:$AD$115,23,0),"")</f>
        <v/>
      </c>
      <c r="X29" s="187" t="str">
        <f>IF(W29="","",VLOOKUP(W29,全集約!$BX$4:$BY$44,2,0))</f>
        <v/>
      </c>
      <c r="Y29" s="188" t="str">
        <f>IF($X29=10,①申込!$G$47,IF($X29=32,①申込!$G$48,""))</f>
        <v/>
      </c>
      <c r="Z29" s="188" t="str">
        <f>IFERROR(VLOOKUP($B29,①申込!$A$11:$AD$115,19,0),"")</f>
        <v/>
      </c>
      <c r="AA29" s="189"/>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1"/>
      <c r="BB29" s="190"/>
      <c r="BC29" s="190"/>
      <c r="BD29" s="190"/>
      <c r="BE29" s="190"/>
      <c r="BF29" s="190"/>
      <c r="BG29" s="190"/>
      <c r="BH29" s="190"/>
      <c r="BI29" s="190"/>
      <c r="BJ29" s="190"/>
      <c r="BK29" s="190"/>
      <c r="BL29" s="190"/>
      <c r="BM29" s="190"/>
      <c r="BN29" s="190"/>
      <c r="BO29" s="190"/>
      <c r="BP29" s="190"/>
      <c r="BQ29" s="190"/>
      <c r="BR29" s="190"/>
      <c r="BS29" s="190"/>
      <c r="BT29" s="190"/>
      <c r="BU29" s="190"/>
      <c r="BV29" s="419"/>
      <c r="BW29" s="109"/>
      <c r="BX29" s="107" t="s">
        <v>927</v>
      </c>
      <c r="BY29" s="104">
        <v>29</v>
      </c>
      <c r="BZ29" s="104"/>
      <c r="CB29" s="102" t="s">
        <v>114</v>
      </c>
      <c r="CC29" s="102">
        <v>15</v>
      </c>
      <c r="CI29" s="290">
        <v>1</v>
      </c>
      <c r="CJ29" s="93" t="s">
        <v>83</v>
      </c>
      <c r="CK29" s="93" t="s">
        <v>83</v>
      </c>
      <c r="CL29" s="93" t="s">
        <v>83</v>
      </c>
      <c r="CM29" s="291">
        <v>124</v>
      </c>
    </row>
    <row r="30" spans="1:91" s="49" customFormat="1" ht="13.5">
      <c r="A30" s="176"/>
      <c r="B30" s="392">
        <v>27</v>
      </c>
      <c r="C30" s="417" t="str">
        <f t="shared" si="0"/>
        <v/>
      </c>
      <c r="D30" s="183" t="str">
        <f>IF($G30="","",①申込!$B$4)</f>
        <v/>
      </c>
      <c r="E30" s="184"/>
      <c r="F30" s="183"/>
      <c r="G30" s="183" t="str">
        <f>IFERROR(VLOOKUP($B30,①申込!$A$11:$AD$115,3,0)&amp;" "&amp;VLOOKUP($B30,①申込!$A$11:$AD$115,4,0),"")</f>
        <v/>
      </c>
      <c r="H30" s="183" t="str">
        <f>IFERROR(VLOOKUP($B30,①申込!$A$11:$AD$115,5,0)&amp;" "&amp;VLOOKUP($B30,①申込!$A$11:$AD$115,6,0),"")</f>
        <v/>
      </c>
      <c r="I30" s="183" t="str">
        <f t="shared" si="1"/>
        <v/>
      </c>
      <c r="J30" s="185" t="str">
        <f t="shared" si="2"/>
        <v/>
      </c>
      <c r="K30" s="183" t="str">
        <f>IFERROR(VLOOKUP($B30,①申込!$A$11:$AD$115,7,0),"")</f>
        <v/>
      </c>
      <c r="L30" s="183" t="str">
        <f>IFERROR(VLOOKUP($B30,①申込!$A$11:$AD$115,8,0),"")</f>
        <v/>
      </c>
      <c r="M30" s="186"/>
      <c r="N30" s="187" t="str">
        <f>IF($G30="","",①申込!$E$6)</f>
        <v/>
      </c>
      <c r="O30" s="183" t="str">
        <f>IFERROR(VLOOKUP($B30,①申込!$A$11:$AD$115,21,0),"")</f>
        <v/>
      </c>
      <c r="P30" s="187" t="str">
        <f>IF(O30="","",VLOOKUP(O30,全集約!$BX$4:$BY$44,2,0))</f>
        <v/>
      </c>
      <c r="Q30" s="185" t="str">
        <f>IFERROR(VLOOKUP($B30,①申込!$A$11:$AD$115,11,0),"")</f>
        <v/>
      </c>
      <c r="R30" s="185" t="str">
        <f>IFERROR(VLOOKUP($B30,①申込!$A$11:$AD$115,12,0),"")</f>
        <v/>
      </c>
      <c r="S30" s="183" t="str">
        <f>IFERROR(VLOOKUP($B30,①申込!$A$11:$AD$115,22,0),"")</f>
        <v/>
      </c>
      <c r="T30" s="187" t="str">
        <f>IF(S30="","",VLOOKUP(S30,全集約!$BX$4:$BY$44,2,0))</f>
        <v/>
      </c>
      <c r="U30" s="185" t="str">
        <f>IFERROR(VLOOKUP($B30,①申込!$A$11:$AD$115,15,0),"")</f>
        <v/>
      </c>
      <c r="V30" s="185" t="str">
        <f>IFERROR(VLOOKUP($B30,①申込!$A$11:$AD$115,16,0),"")</f>
        <v/>
      </c>
      <c r="W30" s="183" t="str">
        <f>IFERROR(VLOOKUP($B30,①申込!$A$11:$AD$115,23,0),"")</f>
        <v/>
      </c>
      <c r="X30" s="187" t="str">
        <f>IF(W30="","",VLOOKUP(W30,全集約!$BX$4:$BY$44,2,0))</f>
        <v/>
      </c>
      <c r="Y30" s="188" t="str">
        <f>IF($X30=10,①申込!$G$47,IF($X30=32,①申込!$G$48,""))</f>
        <v/>
      </c>
      <c r="Z30" s="188" t="str">
        <f>IFERROR(VLOOKUP($B30,①申込!$A$11:$AD$115,19,0),"")</f>
        <v/>
      </c>
      <c r="AA30" s="189"/>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1"/>
      <c r="BB30" s="190"/>
      <c r="BC30" s="190"/>
      <c r="BD30" s="190"/>
      <c r="BE30" s="190"/>
      <c r="BF30" s="190"/>
      <c r="BG30" s="190"/>
      <c r="BH30" s="190"/>
      <c r="BI30" s="190"/>
      <c r="BJ30" s="190"/>
      <c r="BK30" s="190"/>
      <c r="BL30" s="190"/>
      <c r="BM30" s="190"/>
      <c r="BN30" s="190"/>
      <c r="BO30" s="190"/>
      <c r="BP30" s="190"/>
      <c r="BQ30" s="190"/>
      <c r="BR30" s="190"/>
      <c r="BS30" s="190"/>
      <c r="BT30" s="190"/>
      <c r="BU30" s="190"/>
      <c r="BV30" s="419"/>
      <c r="BW30" s="109"/>
      <c r="BX30" s="107" t="s">
        <v>1029</v>
      </c>
      <c r="BY30" s="104">
        <v>30</v>
      </c>
      <c r="BZ30" s="104"/>
      <c r="CB30" s="102" t="s">
        <v>115</v>
      </c>
      <c r="CC30" s="102">
        <v>16</v>
      </c>
      <c r="CI30" s="290">
        <v>1</v>
      </c>
      <c r="CJ30" s="93" t="s">
        <v>83</v>
      </c>
      <c r="CK30" s="93" t="s">
        <v>83</v>
      </c>
      <c r="CL30" s="93" t="s">
        <v>262</v>
      </c>
      <c r="CM30" s="291">
        <v>125</v>
      </c>
    </row>
    <row r="31" spans="1:91" s="49" customFormat="1" ht="13.5">
      <c r="A31" s="176"/>
      <c r="B31" s="392">
        <v>28</v>
      </c>
      <c r="C31" s="417" t="str">
        <f t="shared" si="0"/>
        <v/>
      </c>
      <c r="D31" s="183" t="str">
        <f>IF($G31="","",①申込!$B$4)</f>
        <v/>
      </c>
      <c r="E31" s="184"/>
      <c r="F31" s="183"/>
      <c r="G31" s="183" t="str">
        <f>IFERROR(VLOOKUP($B31,①申込!$A$11:$AD$115,3,0)&amp;" "&amp;VLOOKUP($B31,①申込!$A$11:$AD$115,4,0),"")</f>
        <v/>
      </c>
      <c r="H31" s="183" t="str">
        <f>IFERROR(VLOOKUP($B31,①申込!$A$11:$AD$115,5,0)&amp;" "&amp;VLOOKUP($B31,①申込!$A$11:$AD$115,6,0),"")</f>
        <v/>
      </c>
      <c r="I31" s="183" t="str">
        <f t="shared" si="1"/>
        <v/>
      </c>
      <c r="J31" s="185" t="str">
        <f t="shared" si="2"/>
        <v/>
      </c>
      <c r="K31" s="183" t="str">
        <f>IFERROR(VLOOKUP($B31,①申込!$A$11:$AD$115,7,0),"")</f>
        <v/>
      </c>
      <c r="L31" s="183" t="str">
        <f>IFERROR(VLOOKUP($B31,①申込!$A$11:$AD$115,8,0),"")</f>
        <v/>
      </c>
      <c r="M31" s="186"/>
      <c r="N31" s="187" t="str">
        <f>IF($G31="","",①申込!$E$6)</f>
        <v/>
      </c>
      <c r="O31" s="183" t="str">
        <f>IFERROR(VLOOKUP($B31,①申込!$A$11:$AD$115,21,0),"")</f>
        <v/>
      </c>
      <c r="P31" s="187" t="str">
        <f>IF(O31="","",VLOOKUP(O31,全集約!$BX$4:$BY$44,2,0))</f>
        <v/>
      </c>
      <c r="Q31" s="185" t="str">
        <f>IFERROR(VLOOKUP($B31,①申込!$A$11:$AD$115,11,0),"")</f>
        <v/>
      </c>
      <c r="R31" s="185" t="str">
        <f>IFERROR(VLOOKUP($B31,①申込!$A$11:$AD$115,12,0),"")</f>
        <v/>
      </c>
      <c r="S31" s="183" t="str">
        <f>IFERROR(VLOOKUP($B31,①申込!$A$11:$AD$115,22,0),"")</f>
        <v/>
      </c>
      <c r="T31" s="187" t="str">
        <f>IF(S31="","",VLOOKUP(S31,全集約!$BX$4:$BY$44,2,0))</f>
        <v/>
      </c>
      <c r="U31" s="185" t="str">
        <f>IFERROR(VLOOKUP($B31,①申込!$A$11:$AD$115,15,0),"")</f>
        <v/>
      </c>
      <c r="V31" s="185" t="str">
        <f>IFERROR(VLOOKUP($B31,①申込!$A$11:$AD$115,16,0),"")</f>
        <v/>
      </c>
      <c r="W31" s="183" t="str">
        <f>IFERROR(VLOOKUP($B31,①申込!$A$11:$AD$115,23,0),"")</f>
        <v/>
      </c>
      <c r="X31" s="187" t="str">
        <f>IF(W31="","",VLOOKUP(W31,全集約!$BX$4:$BY$44,2,0))</f>
        <v/>
      </c>
      <c r="Y31" s="188" t="str">
        <f>IF($X31=10,①申込!$G$47,IF($X31=32,①申込!$G$48,""))</f>
        <v/>
      </c>
      <c r="Z31" s="188" t="str">
        <f>IFERROR(VLOOKUP($B31,①申込!$A$11:$AD$115,19,0),"")</f>
        <v/>
      </c>
      <c r="AA31" s="189"/>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1"/>
      <c r="BB31" s="190"/>
      <c r="BC31" s="190"/>
      <c r="BD31" s="190"/>
      <c r="BE31" s="190"/>
      <c r="BF31" s="190"/>
      <c r="BG31" s="190"/>
      <c r="BH31" s="190"/>
      <c r="BI31" s="190"/>
      <c r="BJ31" s="190"/>
      <c r="BK31" s="190"/>
      <c r="BL31" s="190"/>
      <c r="BM31" s="190"/>
      <c r="BN31" s="190"/>
      <c r="BO31" s="190"/>
      <c r="BP31" s="190"/>
      <c r="BQ31" s="190"/>
      <c r="BR31" s="190"/>
      <c r="BS31" s="190"/>
      <c r="BT31" s="190"/>
      <c r="BU31" s="190"/>
      <c r="BV31" s="419"/>
      <c r="BW31" s="109"/>
      <c r="BX31" s="107" t="s">
        <v>928</v>
      </c>
      <c r="BY31" s="104">
        <v>31</v>
      </c>
      <c r="BZ31" s="104"/>
      <c r="CB31" s="102" t="s">
        <v>116</v>
      </c>
      <c r="CC31" s="102">
        <v>17</v>
      </c>
      <c r="CI31" s="290">
        <v>1</v>
      </c>
      <c r="CJ31" s="93" t="s">
        <v>83</v>
      </c>
      <c r="CK31" s="93" t="s">
        <v>83</v>
      </c>
      <c r="CL31" s="93" t="s">
        <v>263</v>
      </c>
      <c r="CM31" s="291">
        <v>126</v>
      </c>
    </row>
    <row r="32" spans="1:91" s="49" customFormat="1" ht="13.5">
      <c r="A32" s="176"/>
      <c r="B32" s="392">
        <v>29</v>
      </c>
      <c r="C32" s="417" t="str">
        <f t="shared" si="0"/>
        <v/>
      </c>
      <c r="D32" s="183" t="str">
        <f>IF($G32="","",①申込!$B$4)</f>
        <v/>
      </c>
      <c r="E32" s="184"/>
      <c r="F32" s="183"/>
      <c r="G32" s="183" t="str">
        <f>IFERROR(VLOOKUP($B32,①申込!$A$11:$AD$115,3,0)&amp;" "&amp;VLOOKUP($B32,①申込!$A$11:$AD$115,4,0),"")</f>
        <v/>
      </c>
      <c r="H32" s="183" t="str">
        <f>IFERROR(VLOOKUP($B32,①申込!$A$11:$AD$115,5,0)&amp;" "&amp;VLOOKUP($B32,①申込!$A$11:$AD$115,6,0),"")</f>
        <v/>
      </c>
      <c r="I32" s="183" t="str">
        <f t="shared" si="1"/>
        <v/>
      </c>
      <c r="J32" s="185" t="str">
        <f t="shared" si="2"/>
        <v/>
      </c>
      <c r="K32" s="183" t="str">
        <f>IFERROR(VLOOKUP($B32,①申込!$A$11:$AD$115,7,0),"")</f>
        <v/>
      </c>
      <c r="L32" s="183" t="str">
        <f>IFERROR(VLOOKUP($B32,①申込!$A$11:$AD$115,8,0),"")</f>
        <v/>
      </c>
      <c r="M32" s="186"/>
      <c r="N32" s="187" t="str">
        <f>IF($G32="","",①申込!$E$6)</f>
        <v/>
      </c>
      <c r="O32" s="183" t="str">
        <f>IFERROR(VLOOKUP($B32,①申込!$A$11:$AD$115,21,0),"")</f>
        <v/>
      </c>
      <c r="P32" s="187" t="str">
        <f>IF(O32="","",VLOOKUP(O32,全集約!$BX$4:$BY$44,2,0))</f>
        <v/>
      </c>
      <c r="Q32" s="185" t="str">
        <f>IFERROR(VLOOKUP($B32,①申込!$A$11:$AD$115,11,0),"")</f>
        <v/>
      </c>
      <c r="R32" s="185" t="str">
        <f>IFERROR(VLOOKUP($B32,①申込!$A$11:$AD$115,12,0),"")</f>
        <v/>
      </c>
      <c r="S32" s="183" t="str">
        <f>IFERROR(VLOOKUP($B32,①申込!$A$11:$AD$115,22,0),"")</f>
        <v/>
      </c>
      <c r="T32" s="187" t="str">
        <f>IF(S32="","",VLOOKUP(S32,全集約!$BX$4:$BY$44,2,0))</f>
        <v/>
      </c>
      <c r="U32" s="185" t="str">
        <f>IFERROR(VLOOKUP($B32,①申込!$A$11:$AD$115,15,0),"")</f>
        <v/>
      </c>
      <c r="V32" s="185" t="str">
        <f>IFERROR(VLOOKUP($B32,①申込!$A$11:$AD$115,16,0),"")</f>
        <v/>
      </c>
      <c r="W32" s="183" t="str">
        <f>IFERROR(VLOOKUP($B32,①申込!$A$11:$AD$115,23,0),"")</f>
        <v/>
      </c>
      <c r="X32" s="187" t="str">
        <f>IF(W32="","",VLOOKUP(W32,全集約!$BX$4:$BY$44,2,0))</f>
        <v/>
      </c>
      <c r="Y32" s="188" t="str">
        <f>IF($X32=10,①申込!$G$47,IF($X32=32,①申込!$G$48,""))</f>
        <v/>
      </c>
      <c r="Z32" s="188" t="str">
        <f>IFERROR(VLOOKUP($B32,①申込!$A$11:$AD$115,19,0),"")</f>
        <v/>
      </c>
      <c r="AA32" s="189"/>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1"/>
      <c r="BB32" s="190"/>
      <c r="BC32" s="190"/>
      <c r="BD32" s="190"/>
      <c r="BE32" s="190"/>
      <c r="BF32" s="190"/>
      <c r="BG32" s="190"/>
      <c r="BH32" s="190"/>
      <c r="BI32" s="190"/>
      <c r="BJ32" s="190"/>
      <c r="BK32" s="190"/>
      <c r="BL32" s="190"/>
      <c r="BM32" s="190"/>
      <c r="BN32" s="190"/>
      <c r="BO32" s="190"/>
      <c r="BP32" s="190"/>
      <c r="BQ32" s="190"/>
      <c r="BR32" s="190"/>
      <c r="BS32" s="190"/>
      <c r="BT32" s="190"/>
      <c r="BU32" s="190"/>
      <c r="BV32" s="419"/>
      <c r="BW32" s="109"/>
      <c r="BX32" s="107"/>
      <c r="BY32" s="104"/>
      <c r="BZ32" s="104"/>
      <c r="CB32" s="102" t="s">
        <v>117</v>
      </c>
      <c r="CC32" s="102">
        <v>18</v>
      </c>
      <c r="CI32" s="290">
        <v>1</v>
      </c>
      <c r="CJ32" s="93" t="s">
        <v>83</v>
      </c>
      <c r="CK32" s="93" t="s">
        <v>83</v>
      </c>
      <c r="CL32" s="93" t="s">
        <v>264</v>
      </c>
      <c r="CM32" s="291">
        <v>127</v>
      </c>
    </row>
    <row r="33" spans="1:91" s="49" customFormat="1" ht="13.5">
      <c r="A33" s="176"/>
      <c r="B33" s="392">
        <v>30</v>
      </c>
      <c r="C33" s="417" t="str">
        <f t="shared" si="0"/>
        <v/>
      </c>
      <c r="D33" s="183" t="str">
        <f>IF($G33="","",①申込!$B$4)</f>
        <v/>
      </c>
      <c r="E33" s="184"/>
      <c r="F33" s="183"/>
      <c r="G33" s="183" t="str">
        <f>IFERROR(VLOOKUP($B33,①申込!$A$11:$AD$115,3,0)&amp;" "&amp;VLOOKUP($B33,①申込!$A$11:$AD$115,4,0),"")</f>
        <v/>
      </c>
      <c r="H33" s="183" t="str">
        <f>IFERROR(VLOOKUP($B33,①申込!$A$11:$AD$115,5,0)&amp;" "&amp;VLOOKUP($B33,①申込!$A$11:$AD$115,6,0),"")</f>
        <v/>
      </c>
      <c r="I33" s="183" t="str">
        <f t="shared" si="1"/>
        <v/>
      </c>
      <c r="J33" s="185" t="str">
        <f t="shared" si="2"/>
        <v/>
      </c>
      <c r="K33" s="183" t="str">
        <f>IFERROR(VLOOKUP($B33,①申込!$A$11:$AD$115,7,0),"")</f>
        <v/>
      </c>
      <c r="L33" s="183" t="str">
        <f>IFERROR(VLOOKUP($B33,①申込!$A$11:$AD$115,8,0),"")</f>
        <v/>
      </c>
      <c r="M33" s="186"/>
      <c r="N33" s="187" t="str">
        <f>IF($G33="","",①申込!$E$6)</f>
        <v/>
      </c>
      <c r="O33" s="183" t="str">
        <f>IFERROR(VLOOKUP($B33,①申込!$A$11:$AD$115,21,0),"")</f>
        <v/>
      </c>
      <c r="P33" s="187" t="str">
        <f>IF(O33="","",VLOOKUP(O33,全集約!$BX$4:$BY$44,2,0))</f>
        <v/>
      </c>
      <c r="Q33" s="185" t="str">
        <f>IFERROR(VLOOKUP($B33,①申込!$A$11:$AD$115,11,0),"")</f>
        <v/>
      </c>
      <c r="R33" s="185" t="str">
        <f>IFERROR(VLOOKUP($B33,①申込!$A$11:$AD$115,12,0),"")</f>
        <v/>
      </c>
      <c r="S33" s="183" t="str">
        <f>IFERROR(VLOOKUP($B33,①申込!$A$11:$AD$115,22,0),"")</f>
        <v/>
      </c>
      <c r="T33" s="187" t="str">
        <f>IF(S33="","",VLOOKUP(S33,全集約!$BX$4:$BY$44,2,0))</f>
        <v/>
      </c>
      <c r="U33" s="185" t="str">
        <f>IFERROR(VLOOKUP($B33,①申込!$A$11:$AD$115,15,0),"")</f>
        <v/>
      </c>
      <c r="V33" s="185" t="str">
        <f>IFERROR(VLOOKUP($B33,①申込!$A$11:$AD$115,16,0),"")</f>
        <v/>
      </c>
      <c r="W33" s="183" t="str">
        <f>IFERROR(VLOOKUP($B33,①申込!$A$11:$AD$115,23,0),"")</f>
        <v/>
      </c>
      <c r="X33" s="187" t="str">
        <f>IF(W33="","",VLOOKUP(W33,全集約!$BX$4:$BY$44,2,0))</f>
        <v/>
      </c>
      <c r="Y33" s="188" t="str">
        <f>IF($X33=10,①申込!$G$47,IF($X33=32,①申込!$G$48,""))</f>
        <v/>
      </c>
      <c r="Z33" s="188" t="str">
        <f>IFERROR(VLOOKUP($B33,①申込!$A$11:$AD$115,19,0),"")</f>
        <v/>
      </c>
      <c r="AA33" s="189"/>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1"/>
      <c r="BB33" s="190"/>
      <c r="BC33" s="190"/>
      <c r="BD33" s="190"/>
      <c r="BE33" s="190"/>
      <c r="BF33" s="190"/>
      <c r="BG33" s="190"/>
      <c r="BH33" s="190"/>
      <c r="BI33" s="190"/>
      <c r="BJ33" s="190"/>
      <c r="BK33" s="190"/>
      <c r="BL33" s="190"/>
      <c r="BM33" s="190"/>
      <c r="BN33" s="190"/>
      <c r="BO33" s="190"/>
      <c r="BP33" s="190"/>
      <c r="BQ33" s="190"/>
      <c r="BR33" s="190"/>
      <c r="BS33" s="190"/>
      <c r="BT33" s="190"/>
      <c r="BU33" s="190"/>
      <c r="BV33" s="419"/>
      <c r="BW33" s="109"/>
      <c r="BX33" s="105"/>
      <c r="BY33" s="105"/>
      <c r="BZ33" s="105"/>
      <c r="CB33" s="102" t="s">
        <v>118</v>
      </c>
      <c r="CC33" s="102">
        <v>19</v>
      </c>
      <c r="CI33" s="290">
        <v>1</v>
      </c>
      <c r="CJ33" s="93" t="s">
        <v>83</v>
      </c>
      <c r="CK33" s="93" t="s">
        <v>83</v>
      </c>
      <c r="CL33" s="93" t="s">
        <v>265</v>
      </c>
      <c r="CM33" s="291">
        <v>128</v>
      </c>
    </row>
    <row r="34" spans="1:91" s="49" customFormat="1" ht="13.5">
      <c r="A34" s="176"/>
      <c r="B34" s="392">
        <v>31</v>
      </c>
      <c r="C34" s="417" t="str">
        <f t="shared" si="0"/>
        <v/>
      </c>
      <c r="D34" s="183" t="str">
        <f>IF($G34="","",①申込!$B$4)</f>
        <v/>
      </c>
      <c r="E34" s="184"/>
      <c r="F34" s="183"/>
      <c r="G34" s="183" t="str">
        <f>IFERROR(VLOOKUP($B34,①申込!$A$11:$AD$115,3,0)&amp;" "&amp;VLOOKUP($B34,①申込!$A$11:$AD$115,4,0),"")</f>
        <v/>
      </c>
      <c r="H34" s="183" t="str">
        <f>IFERROR(VLOOKUP($B34,①申込!$A$11:$AD$115,5,0)&amp;" "&amp;VLOOKUP($B34,①申込!$A$11:$AD$115,6,0),"")</f>
        <v/>
      </c>
      <c r="I34" s="183" t="str">
        <f t="shared" si="1"/>
        <v/>
      </c>
      <c r="J34" s="185" t="str">
        <f t="shared" si="2"/>
        <v/>
      </c>
      <c r="K34" s="183" t="str">
        <f>IFERROR(VLOOKUP($B34,①申込!$A$11:$AD$115,7,0),"")</f>
        <v/>
      </c>
      <c r="L34" s="183" t="str">
        <f>IFERROR(VLOOKUP($B34,①申込!$A$11:$AD$115,8,0),"")</f>
        <v/>
      </c>
      <c r="M34" s="186"/>
      <c r="N34" s="187" t="str">
        <f>IF($G34="","",①申込!$E$6)</f>
        <v/>
      </c>
      <c r="O34" s="183" t="str">
        <f>IFERROR(VLOOKUP($B34,①申込!$A$11:$AD$115,21,0),"")</f>
        <v/>
      </c>
      <c r="P34" s="187" t="str">
        <f>IF(O34="","",VLOOKUP(O34,全集約!$BX$4:$BY$44,2,0))</f>
        <v/>
      </c>
      <c r="Q34" s="185" t="str">
        <f>IFERROR(VLOOKUP($B34,①申込!$A$11:$AD$115,11,0),"")</f>
        <v/>
      </c>
      <c r="R34" s="185" t="str">
        <f>IFERROR(VLOOKUP($B34,①申込!$A$11:$AD$115,12,0),"")</f>
        <v/>
      </c>
      <c r="S34" s="183" t="str">
        <f>IFERROR(VLOOKUP($B34,①申込!$A$11:$AD$115,22,0),"")</f>
        <v/>
      </c>
      <c r="T34" s="187" t="str">
        <f>IF(S34="","",VLOOKUP(S34,全集約!$BX$4:$BY$44,2,0))</f>
        <v/>
      </c>
      <c r="U34" s="185" t="str">
        <f>IFERROR(VLOOKUP($B34,①申込!$A$11:$AD$115,15,0),"")</f>
        <v/>
      </c>
      <c r="V34" s="185" t="str">
        <f>IFERROR(VLOOKUP($B34,①申込!$A$11:$AD$115,16,0),"")</f>
        <v/>
      </c>
      <c r="W34" s="183" t="str">
        <f>IFERROR(VLOOKUP($B34,①申込!$A$11:$AD$115,23,0),"")</f>
        <v/>
      </c>
      <c r="X34" s="187" t="str">
        <f>IF(W34="","",VLOOKUP(W34,全集約!$BX$4:$BY$44,2,0))</f>
        <v/>
      </c>
      <c r="Y34" s="188" t="str">
        <f>IF($X34=10,①申込!$G$47,IF($X34=32,①申込!$G$48,""))</f>
        <v/>
      </c>
      <c r="Z34" s="188" t="str">
        <f>IFERROR(VLOOKUP($B34,①申込!$A$11:$AD$115,19,0),"")</f>
        <v/>
      </c>
      <c r="AA34" s="189"/>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1"/>
      <c r="BB34" s="190"/>
      <c r="BC34" s="190"/>
      <c r="BD34" s="190"/>
      <c r="BE34" s="190"/>
      <c r="BF34" s="190"/>
      <c r="BG34" s="190"/>
      <c r="BH34" s="190"/>
      <c r="BI34" s="190"/>
      <c r="BJ34" s="190"/>
      <c r="BK34" s="190"/>
      <c r="BL34" s="190"/>
      <c r="BM34" s="190"/>
      <c r="BN34" s="190"/>
      <c r="BO34" s="190"/>
      <c r="BP34" s="190"/>
      <c r="BQ34" s="190"/>
      <c r="BR34" s="190"/>
      <c r="BS34" s="190"/>
      <c r="BT34" s="190"/>
      <c r="BU34" s="190"/>
      <c r="BV34" s="419"/>
      <c r="BW34" s="109"/>
      <c r="BX34" s="105" t="s">
        <v>916</v>
      </c>
      <c r="BY34" s="105">
        <v>10</v>
      </c>
      <c r="BZ34" s="105"/>
      <c r="CB34" s="102" t="s">
        <v>119</v>
      </c>
      <c r="CC34" s="102">
        <v>20</v>
      </c>
      <c r="CI34" s="290">
        <v>1</v>
      </c>
      <c r="CJ34" s="93" t="s">
        <v>83</v>
      </c>
      <c r="CK34" s="93" t="s">
        <v>83</v>
      </c>
      <c r="CL34" s="93" t="s">
        <v>266</v>
      </c>
      <c r="CM34" s="291">
        <v>129</v>
      </c>
    </row>
    <row r="35" spans="1:91" s="49" customFormat="1" ht="13.5">
      <c r="A35" s="176"/>
      <c r="B35" s="392">
        <v>32</v>
      </c>
      <c r="C35" s="417" t="str">
        <f t="shared" si="0"/>
        <v/>
      </c>
      <c r="D35" s="183" t="str">
        <f>IF($G35="","",①申込!$B$4)</f>
        <v/>
      </c>
      <c r="E35" s="184"/>
      <c r="F35" s="183"/>
      <c r="G35" s="183" t="str">
        <f>IFERROR(VLOOKUP($B35,①申込!$A$11:$AD$115,3,0)&amp;" "&amp;VLOOKUP($B35,①申込!$A$11:$AD$115,4,0),"")</f>
        <v/>
      </c>
      <c r="H35" s="183" t="str">
        <f>IFERROR(VLOOKUP($B35,①申込!$A$11:$AD$115,5,0)&amp;" "&amp;VLOOKUP($B35,①申込!$A$11:$AD$115,6,0),"")</f>
        <v/>
      </c>
      <c r="I35" s="183" t="str">
        <f t="shared" si="1"/>
        <v/>
      </c>
      <c r="J35" s="185" t="str">
        <f t="shared" si="2"/>
        <v/>
      </c>
      <c r="K35" s="183" t="str">
        <f>IFERROR(VLOOKUP($B35,①申込!$A$11:$AD$115,7,0),"")</f>
        <v/>
      </c>
      <c r="L35" s="183" t="str">
        <f>IFERROR(VLOOKUP($B35,①申込!$A$11:$AD$115,8,0),"")</f>
        <v/>
      </c>
      <c r="M35" s="186"/>
      <c r="N35" s="187" t="str">
        <f>IF($G35="","",①申込!$E$6)</f>
        <v/>
      </c>
      <c r="O35" s="183" t="str">
        <f>IFERROR(VLOOKUP($B35,①申込!$A$11:$AD$115,21,0),"")</f>
        <v/>
      </c>
      <c r="P35" s="187" t="str">
        <f>IF(O35="","",VLOOKUP(O35,全集約!$BX$4:$BY$44,2,0))</f>
        <v/>
      </c>
      <c r="Q35" s="185" t="str">
        <f>IFERROR(VLOOKUP($B35,①申込!$A$11:$AD$115,11,0),"")</f>
        <v/>
      </c>
      <c r="R35" s="185" t="str">
        <f>IFERROR(VLOOKUP($B35,①申込!$A$11:$AD$115,12,0),"")</f>
        <v/>
      </c>
      <c r="S35" s="183" t="str">
        <f>IFERROR(VLOOKUP($B35,①申込!$A$11:$AD$115,22,0),"")</f>
        <v/>
      </c>
      <c r="T35" s="187" t="str">
        <f>IF(S35="","",VLOOKUP(S35,全集約!$BX$4:$BY$44,2,0))</f>
        <v/>
      </c>
      <c r="U35" s="185" t="str">
        <f>IFERROR(VLOOKUP($B35,①申込!$A$11:$AD$115,15,0),"")</f>
        <v/>
      </c>
      <c r="V35" s="185" t="str">
        <f>IFERROR(VLOOKUP($B35,①申込!$A$11:$AD$115,16,0),"")</f>
        <v/>
      </c>
      <c r="W35" s="183" t="str">
        <f>IFERROR(VLOOKUP($B35,①申込!$A$11:$AD$115,23,0),"")</f>
        <v/>
      </c>
      <c r="X35" s="187" t="str">
        <f>IF(W35="","",VLOOKUP(W35,全集約!$BX$4:$BY$44,2,0))</f>
        <v/>
      </c>
      <c r="Y35" s="188" t="str">
        <f>IF($X35=10,①申込!$G$47,IF($X35=32,①申込!$G$48,""))</f>
        <v/>
      </c>
      <c r="Z35" s="188" t="str">
        <f>IFERROR(VLOOKUP($B35,①申込!$A$11:$AD$115,19,0),"")</f>
        <v/>
      </c>
      <c r="AA35" s="189"/>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1"/>
      <c r="BB35" s="190"/>
      <c r="BC35" s="190"/>
      <c r="BD35" s="190"/>
      <c r="BE35" s="190"/>
      <c r="BF35" s="190"/>
      <c r="BG35" s="190"/>
      <c r="BH35" s="190"/>
      <c r="BI35" s="190"/>
      <c r="BJ35" s="190"/>
      <c r="BK35" s="190"/>
      <c r="BL35" s="190"/>
      <c r="BM35" s="190"/>
      <c r="BN35" s="190"/>
      <c r="BO35" s="190"/>
      <c r="BP35" s="190"/>
      <c r="BQ35" s="190"/>
      <c r="BR35" s="190"/>
      <c r="BS35" s="190"/>
      <c r="BT35" s="190"/>
      <c r="BU35" s="190"/>
      <c r="BV35" s="419"/>
      <c r="BW35" s="109"/>
      <c r="BX35" s="105" t="s">
        <v>925</v>
      </c>
      <c r="BY35" s="105">
        <v>32</v>
      </c>
      <c r="BZ35" s="105"/>
      <c r="CB35" s="102" t="s">
        <v>120</v>
      </c>
      <c r="CC35" s="102">
        <v>21</v>
      </c>
      <c r="CI35" s="290">
        <v>1</v>
      </c>
      <c r="CJ35" s="93" t="s">
        <v>83</v>
      </c>
      <c r="CK35" s="93" t="s">
        <v>83</v>
      </c>
      <c r="CL35" s="93" t="s">
        <v>267</v>
      </c>
      <c r="CM35" s="291">
        <v>130</v>
      </c>
    </row>
    <row r="36" spans="1:91" s="49" customFormat="1" ht="13.5">
      <c r="A36" s="176"/>
      <c r="B36" s="392">
        <v>33</v>
      </c>
      <c r="C36" s="417" t="str">
        <f t="shared" si="0"/>
        <v/>
      </c>
      <c r="D36" s="183" t="str">
        <f>IF($G36="","",①申込!$B$4)</f>
        <v/>
      </c>
      <c r="E36" s="184"/>
      <c r="F36" s="183"/>
      <c r="G36" s="183" t="str">
        <f>IFERROR(VLOOKUP($B36,①申込!$A$11:$AD$115,3,0)&amp;" "&amp;VLOOKUP($B36,①申込!$A$11:$AD$115,4,0),"")</f>
        <v/>
      </c>
      <c r="H36" s="183" t="str">
        <f>IFERROR(VLOOKUP($B36,①申込!$A$11:$AD$115,5,0)&amp;" "&amp;VLOOKUP($B36,①申込!$A$11:$AD$115,6,0),"")</f>
        <v/>
      </c>
      <c r="I36" s="183" t="str">
        <f t="shared" si="1"/>
        <v/>
      </c>
      <c r="J36" s="185" t="str">
        <f t="shared" si="2"/>
        <v/>
      </c>
      <c r="K36" s="183" t="str">
        <f>IFERROR(VLOOKUP($B36,①申込!$A$11:$AD$115,7,0),"")</f>
        <v/>
      </c>
      <c r="L36" s="183" t="str">
        <f>IFERROR(VLOOKUP($B36,①申込!$A$11:$AD$115,8,0),"")</f>
        <v/>
      </c>
      <c r="M36" s="186"/>
      <c r="N36" s="187" t="str">
        <f>IF($G36="","",①申込!$E$6)</f>
        <v/>
      </c>
      <c r="O36" s="183" t="str">
        <f>IFERROR(VLOOKUP($B36,①申込!$A$11:$AD$115,21,0),"")</f>
        <v/>
      </c>
      <c r="P36" s="187" t="str">
        <f>IF(O36="","",VLOOKUP(O36,全集約!$BX$4:$BY$44,2,0))</f>
        <v/>
      </c>
      <c r="Q36" s="185" t="str">
        <f>IFERROR(VLOOKUP($B36,①申込!$A$11:$AD$115,11,0),"")</f>
        <v/>
      </c>
      <c r="R36" s="185" t="str">
        <f>IFERROR(VLOOKUP($B36,①申込!$A$11:$AD$115,12,0),"")</f>
        <v/>
      </c>
      <c r="S36" s="183" t="str">
        <f>IFERROR(VLOOKUP($B36,①申込!$A$11:$AD$115,22,0),"")</f>
        <v/>
      </c>
      <c r="T36" s="187" t="str">
        <f>IF(S36="","",VLOOKUP(S36,全集約!$BX$4:$BY$44,2,0))</f>
        <v/>
      </c>
      <c r="U36" s="185" t="str">
        <f>IFERROR(VLOOKUP($B36,①申込!$A$11:$AD$115,15,0),"")</f>
        <v/>
      </c>
      <c r="V36" s="185" t="str">
        <f>IFERROR(VLOOKUP($B36,①申込!$A$11:$AD$115,16,0),"")</f>
        <v/>
      </c>
      <c r="W36" s="183" t="str">
        <f>IFERROR(VLOOKUP($B36,①申込!$A$11:$AD$115,23,0),"")</f>
        <v/>
      </c>
      <c r="X36" s="187" t="str">
        <f>IF(W36="","",VLOOKUP(W36,全集約!$BX$4:$BY$44,2,0))</f>
        <v/>
      </c>
      <c r="Y36" s="188" t="str">
        <f>IF($X36=10,①申込!$G$47,IF($X36=32,①申込!$G$48,""))</f>
        <v/>
      </c>
      <c r="Z36" s="188" t="str">
        <f>IFERROR(VLOOKUP($B36,①申込!$A$11:$AD$115,19,0),"")</f>
        <v/>
      </c>
      <c r="AA36" s="189"/>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1"/>
      <c r="BB36" s="190"/>
      <c r="BC36" s="190"/>
      <c r="BD36" s="190"/>
      <c r="BE36" s="190"/>
      <c r="BF36" s="190"/>
      <c r="BG36" s="190"/>
      <c r="BH36" s="190"/>
      <c r="BI36" s="190"/>
      <c r="BJ36" s="190"/>
      <c r="BK36" s="190"/>
      <c r="BL36" s="190"/>
      <c r="BM36" s="190"/>
      <c r="BN36" s="190"/>
      <c r="BO36" s="190"/>
      <c r="BP36" s="190"/>
      <c r="BQ36" s="190"/>
      <c r="BR36" s="190"/>
      <c r="BS36" s="190"/>
      <c r="BT36" s="190"/>
      <c r="BU36" s="190"/>
      <c r="BV36" s="419"/>
      <c r="BW36" s="109"/>
      <c r="BX36" s="105"/>
      <c r="BY36" s="105"/>
      <c r="BZ36" s="105"/>
      <c r="CB36" s="102" t="s">
        <v>121</v>
      </c>
      <c r="CC36" s="102">
        <v>22</v>
      </c>
      <c r="CI36" s="290">
        <v>1</v>
      </c>
      <c r="CJ36" s="93" t="s">
        <v>83</v>
      </c>
      <c r="CK36" s="93" t="s">
        <v>83</v>
      </c>
      <c r="CL36" s="93" t="s">
        <v>268</v>
      </c>
      <c r="CM36" s="291">
        <v>131</v>
      </c>
    </row>
    <row r="37" spans="1:91" s="49" customFormat="1" ht="13.5">
      <c r="A37" s="176"/>
      <c r="B37" s="392">
        <v>34</v>
      </c>
      <c r="C37" s="417" t="str">
        <f t="shared" si="0"/>
        <v/>
      </c>
      <c r="D37" s="183" t="str">
        <f>IF($G37="","",①申込!$B$4)</f>
        <v/>
      </c>
      <c r="E37" s="184"/>
      <c r="F37" s="183"/>
      <c r="G37" s="183" t="str">
        <f>IFERROR(VLOOKUP($B37,①申込!$A$11:$AD$115,3,0)&amp;" "&amp;VLOOKUP($B37,①申込!$A$11:$AD$115,4,0),"")</f>
        <v/>
      </c>
      <c r="H37" s="183" t="str">
        <f>IFERROR(VLOOKUP($B37,①申込!$A$11:$AD$115,5,0)&amp;" "&amp;VLOOKUP($B37,①申込!$A$11:$AD$115,6,0),"")</f>
        <v/>
      </c>
      <c r="I37" s="183" t="str">
        <f t="shared" si="1"/>
        <v/>
      </c>
      <c r="J37" s="185" t="str">
        <f t="shared" si="2"/>
        <v/>
      </c>
      <c r="K37" s="183" t="str">
        <f>IFERROR(VLOOKUP($B37,①申込!$A$11:$AD$115,7,0),"")</f>
        <v/>
      </c>
      <c r="L37" s="183" t="str">
        <f>IFERROR(VLOOKUP($B37,①申込!$A$11:$AD$115,8,0),"")</f>
        <v/>
      </c>
      <c r="M37" s="186"/>
      <c r="N37" s="187" t="str">
        <f>IF($G37="","",①申込!$E$6)</f>
        <v/>
      </c>
      <c r="O37" s="183" t="str">
        <f>IFERROR(VLOOKUP($B37,①申込!$A$11:$AD$115,21,0),"")</f>
        <v/>
      </c>
      <c r="P37" s="187" t="str">
        <f>IF(O37="","",VLOOKUP(O37,全集約!$BX$4:$BY$44,2,0))</f>
        <v/>
      </c>
      <c r="Q37" s="185" t="str">
        <f>IFERROR(VLOOKUP($B37,①申込!$A$11:$AD$115,11,0),"")</f>
        <v/>
      </c>
      <c r="R37" s="185" t="str">
        <f>IFERROR(VLOOKUP($B37,①申込!$A$11:$AD$115,12,0),"")</f>
        <v/>
      </c>
      <c r="S37" s="183" t="str">
        <f>IFERROR(VLOOKUP($B37,①申込!$A$11:$AD$115,22,0),"")</f>
        <v/>
      </c>
      <c r="T37" s="187" t="str">
        <f>IF(S37="","",VLOOKUP(S37,全集約!$BX$4:$BY$44,2,0))</f>
        <v/>
      </c>
      <c r="U37" s="185" t="str">
        <f>IFERROR(VLOOKUP($B37,①申込!$A$11:$AD$115,15,0),"")</f>
        <v/>
      </c>
      <c r="V37" s="185" t="str">
        <f>IFERROR(VLOOKUP($B37,①申込!$A$11:$AD$115,16,0),"")</f>
        <v/>
      </c>
      <c r="W37" s="183" t="str">
        <f>IFERROR(VLOOKUP($B37,①申込!$A$11:$AD$115,23,0),"")</f>
        <v/>
      </c>
      <c r="X37" s="187" t="str">
        <f>IF(W37="","",VLOOKUP(W37,全集約!$BX$4:$BY$44,2,0))</f>
        <v/>
      </c>
      <c r="Y37" s="188" t="str">
        <f>IF($X37=10,①申込!$G$47,IF($X37=32,①申込!$G$48,""))</f>
        <v/>
      </c>
      <c r="Z37" s="188" t="str">
        <f>IFERROR(VLOOKUP($B37,①申込!$A$11:$AD$115,19,0),"")</f>
        <v/>
      </c>
      <c r="AA37" s="189"/>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1"/>
      <c r="BB37" s="190"/>
      <c r="BC37" s="190"/>
      <c r="BD37" s="190"/>
      <c r="BE37" s="190"/>
      <c r="BF37" s="190"/>
      <c r="BG37" s="190"/>
      <c r="BH37" s="190"/>
      <c r="BI37" s="190"/>
      <c r="BJ37" s="190"/>
      <c r="BK37" s="190"/>
      <c r="BL37" s="190"/>
      <c r="BM37" s="190"/>
      <c r="BN37" s="190"/>
      <c r="BO37" s="190"/>
      <c r="BP37" s="190"/>
      <c r="BQ37" s="190"/>
      <c r="BR37" s="190"/>
      <c r="BS37" s="190"/>
      <c r="BT37" s="190"/>
      <c r="BU37" s="190"/>
      <c r="BV37" s="419"/>
      <c r="BW37" s="109"/>
      <c r="BX37" s="105"/>
      <c r="BY37" s="105"/>
      <c r="BZ37" s="105"/>
      <c r="CB37" s="102" t="s">
        <v>122</v>
      </c>
      <c r="CC37" s="102">
        <v>23</v>
      </c>
      <c r="CI37" s="290">
        <v>1</v>
      </c>
      <c r="CJ37" s="93" t="s">
        <v>83</v>
      </c>
      <c r="CK37" s="93" t="s">
        <v>83</v>
      </c>
      <c r="CL37" s="93" t="s">
        <v>269</v>
      </c>
      <c r="CM37" s="291">
        <v>132</v>
      </c>
    </row>
    <row r="38" spans="1:91" s="49" customFormat="1" ht="13.5">
      <c r="A38" s="176"/>
      <c r="B38" s="392">
        <v>35</v>
      </c>
      <c r="C38" s="417" t="str">
        <f t="shared" si="0"/>
        <v/>
      </c>
      <c r="D38" s="183" t="str">
        <f>IF($G38="","",①申込!$B$4)</f>
        <v/>
      </c>
      <c r="E38" s="184"/>
      <c r="F38" s="183"/>
      <c r="G38" s="183" t="str">
        <f>IFERROR(VLOOKUP($B38,①申込!$A$11:$AD$115,3,0)&amp;" "&amp;VLOOKUP($B38,①申込!$A$11:$AD$115,4,0),"")</f>
        <v/>
      </c>
      <c r="H38" s="183" t="str">
        <f>IFERROR(VLOOKUP($B38,①申込!$A$11:$AD$115,5,0)&amp;" "&amp;VLOOKUP($B38,①申込!$A$11:$AD$115,6,0),"")</f>
        <v/>
      </c>
      <c r="I38" s="183" t="str">
        <f t="shared" si="1"/>
        <v/>
      </c>
      <c r="J38" s="185" t="str">
        <f t="shared" si="2"/>
        <v/>
      </c>
      <c r="K38" s="183" t="str">
        <f>IFERROR(VLOOKUP($B38,①申込!$A$11:$AD$115,7,0),"")</f>
        <v/>
      </c>
      <c r="L38" s="183" t="str">
        <f>IFERROR(VLOOKUP($B38,①申込!$A$11:$AD$115,8,0),"")</f>
        <v/>
      </c>
      <c r="M38" s="186"/>
      <c r="N38" s="187" t="str">
        <f>IF($G38="","",①申込!$E$6)</f>
        <v/>
      </c>
      <c r="O38" s="183" t="str">
        <f>IFERROR(VLOOKUP($B38,①申込!$A$11:$AD$115,21,0),"")</f>
        <v/>
      </c>
      <c r="P38" s="187" t="str">
        <f>IF(O38="","",VLOOKUP(O38,全集約!$BX$4:$BY$44,2,0))</f>
        <v/>
      </c>
      <c r="Q38" s="185" t="str">
        <f>IFERROR(VLOOKUP($B38,①申込!$A$11:$AD$115,11,0),"")</f>
        <v/>
      </c>
      <c r="R38" s="185" t="str">
        <f>IFERROR(VLOOKUP($B38,①申込!$A$11:$AD$115,12,0),"")</f>
        <v/>
      </c>
      <c r="S38" s="183" t="str">
        <f>IFERROR(VLOOKUP($B38,①申込!$A$11:$AD$115,22,0),"")</f>
        <v/>
      </c>
      <c r="T38" s="187" t="str">
        <f>IF(S38="","",VLOOKUP(S38,全集約!$BX$4:$BY$44,2,0))</f>
        <v/>
      </c>
      <c r="U38" s="185" t="str">
        <f>IFERROR(VLOOKUP($B38,①申込!$A$11:$AD$115,15,0),"")</f>
        <v/>
      </c>
      <c r="V38" s="185" t="str">
        <f>IFERROR(VLOOKUP($B38,①申込!$A$11:$AD$115,16,0),"")</f>
        <v/>
      </c>
      <c r="W38" s="183" t="str">
        <f>IFERROR(VLOOKUP($B38,①申込!$A$11:$AD$115,23,0),"")</f>
        <v/>
      </c>
      <c r="X38" s="187" t="str">
        <f>IF(W38="","",VLOOKUP(W38,全集約!$BX$4:$BY$44,2,0))</f>
        <v/>
      </c>
      <c r="Y38" s="188" t="str">
        <f>IF($X38=10,①申込!$G$47,IF($X38=32,①申込!$G$48,""))</f>
        <v/>
      </c>
      <c r="Z38" s="188" t="str">
        <f>IFERROR(VLOOKUP($B38,①申込!$A$11:$AD$115,19,0),"")</f>
        <v/>
      </c>
      <c r="AA38" s="189"/>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1"/>
      <c r="BB38" s="190"/>
      <c r="BC38" s="190"/>
      <c r="BD38" s="190"/>
      <c r="BE38" s="190"/>
      <c r="BF38" s="190"/>
      <c r="BG38" s="190"/>
      <c r="BH38" s="190"/>
      <c r="BI38" s="190"/>
      <c r="BJ38" s="190"/>
      <c r="BK38" s="190"/>
      <c r="BL38" s="190"/>
      <c r="BM38" s="190"/>
      <c r="BN38" s="190"/>
      <c r="BO38" s="190"/>
      <c r="BP38" s="190"/>
      <c r="BQ38" s="190"/>
      <c r="BR38" s="190"/>
      <c r="BS38" s="190"/>
      <c r="BT38" s="190"/>
      <c r="BU38" s="190"/>
      <c r="BV38" s="419"/>
      <c r="BW38" s="109"/>
      <c r="BX38" s="105"/>
      <c r="BY38" s="105"/>
      <c r="BZ38" s="105"/>
      <c r="CB38" s="102" t="s">
        <v>123</v>
      </c>
      <c r="CC38" s="102">
        <v>24</v>
      </c>
      <c r="CI38" s="290">
        <v>1</v>
      </c>
      <c r="CJ38" s="93" t="s">
        <v>83</v>
      </c>
      <c r="CK38" s="93" t="s">
        <v>83</v>
      </c>
      <c r="CL38" s="93" t="s">
        <v>270</v>
      </c>
      <c r="CM38" s="291">
        <v>133</v>
      </c>
    </row>
    <row r="39" spans="1:91" s="49" customFormat="1" ht="13.5">
      <c r="A39" s="176"/>
      <c r="B39" s="392">
        <v>36</v>
      </c>
      <c r="C39" s="417" t="str">
        <f t="shared" si="0"/>
        <v/>
      </c>
      <c r="D39" s="183" t="str">
        <f>IF($G39="","",①申込!$B$4)</f>
        <v/>
      </c>
      <c r="E39" s="184"/>
      <c r="F39" s="183"/>
      <c r="G39" s="183" t="str">
        <f>IFERROR(VLOOKUP($B39,①申込!$A$11:$AD$115,3,0)&amp;" "&amp;VLOOKUP($B39,①申込!$A$11:$AD$115,4,0),"")</f>
        <v/>
      </c>
      <c r="H39" s="183" t="str">
        <f>IFERROR(VLOOKUP($B39,①申込!$A$11:$AD$115,5,0)&amp;" "&amp;VLOOKUP($B39,①申込!$A$11:$AD$115,6,0),"")</f>
        <v/>
      </c>
      <c r="I39" s="183" t="str">
        <f t="shared" si="1"/>
        <v/>
      </c>
      <c r="J39" s="185" t="str">
        <f t="shared" si="2"/>
        <v/>
      </c>
      <c r="K39" s="183" t="str">
        <f>IFERROR(VLOOKUP($B39,①申込!$A$11:$AD$115,7,0),"")</f>
        <v/>
      </c>
      <c r="L39" s="183" t="str">
        <f>IFERROR(VLOOKUP($B39,①申込!$A$11:$AD$115,8,0),"")</f>
        <v/>
      </c>
      <c r="M39" s="186"/>
      <c r="N39" s="187" t="str">
        <f>IF($G39="","",①申込!$E$6)</f>
        <v/>
      </c>
      <c r="O39" s="183" t="str">
        <f>IFERROR(VLOOKUP($B39,①申込!$A$11:$AD$115,21,0),"")</f>
        <v/>
      </c>
      <c r="P39" s="187" t="str">
        <f>IF(O39="","",VLOOKUP(O39,全集約!$BX$4:$BY$44,2,0))</f>
        <v/>
      </c>
      <c r="Q39" s="185" t="str">
        <f>IFERROR(VLOOKUP($B39,①申込!$A$11:$AD$115,11,0),"")</f>
        <v/>
      </c>
      <c r="R39" s="185" t="str">
        <f>IFERROR(VLOOKUP($B39,①申込!$A$11:$AD$115,12,0),"")</f>
        <v/>
      </c>
      <c r="S39" s="183" t="str">
        <f>IFERROR(VLOOKUP($B39,①申込!$A$11:$AD$115,22,0),"")</f>
        <v/>
      </c>
      <c r="T39" s="187" t="str">
        <f>IF(S39="","",VLOOKUP(S39,全集約!$BX$4:$BY$44,2,0))</f>
        <v/>
      </c>
      <c r="U39" s="185" t="str">
        <f>IFERROR(VLOOKUP($B39,①申込!$A$11:$AD$115,15,0),"")</f>
        <v/>
      </c>
      <c r="V39" s="185" t="str">
        <f>IFERROR(VLOOKUP($B39,①申込!$A$11:$AD$115,16,0),"")</f>
        <v/>
      </c>
      <c r="W39" s="183" t="str">
        <f>IFERROR(VLOOKUP($B39,①申込!$A$11:$AD$115,23,0),"")</f>
        <v/>
      </c>
      <c r="X39" s="187" t="str">
        <f>IF(W39="","",VLOOKUP(W39,全集約!$BX$4:$BY$44,2,0))</f>
        <v/>
      </c>
      <c r="Y39" s="188" t="str">
        <f>IF($X39=10,①申込!$G$47,IF($X39=32,①申込!$G$48,""))</f>
        <v/>
      </c>
      <c r="Z39" s="188" t="str">
        <f>IFERROR(VLOOKUP($B39,①申込!$A$11:$AD$115,19,0),"")</f>
        <v/>
      </c>
      <c r="AA39" s="189"/>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1"/>
      <c r="BB39" s="190"/>
      <c r="BC39" s="190"/>
      <c r="BD39" s="190"/>
      <c r="BE39" s="190"/>
      <c r="BF39" s="190"/>
      <c r="BG39" s="190"/>
      <c r="BH39" s="190"/>
      <c r="BI39" s="190"/>
      <c r="BJ39" s="190"/>
      <c r="BK39" s="190"/>
      <c r="BL39" s="190"/>
      <c r="BM39" s="190"/>
      <c r="BN39" s="190"/>
      <c r="BO39" s="190"/>
      <c r="BP39" s="190"/>
      <c r="BQ39" s="190"/>
      <c r="BR39" s="190"/>
      <c r="BS39" s="190"/>
      <c r="BT39" s="190"/>
      <c r="BU39" s="190"/>
      <c r="BV39" s="419"/>
      <c r="BW39" s="109"/>
      <c r="BX39" s="105"/>
      <c r="BY39" s="105"/>
      <c r="BZ39" s="105"/>
      <c r="CB39" s="102" t="s">
        <v>124</v>
      </c>
      <c r="CC39" s="102">
        <v>25</v>
      </c>
      <c r="CI39" s="290">
        <v>1</v>
      </c>
      <c r="CJ39" s="93" t="s">
        <v>83</v>
      </c>
      <c r="CK39" s="93" t="s">
        <v>83</v>
      </c>
      <c r="CL39" s="93" t="s">
        <v>271</v>
      </c>
      <c r="CM39" s="291">
        <v>134</v>
      </c>
    </row>
    <row r="40" spans="1:91" s="49" customFormat="1" ht="13.5">
      <c r="A40" s="176"/>
      <c r="B40" s="392">
        <v>37</v>
      </c>
      <c r="C40" s="417" t="str">
        <f t="shared" si="0"/>
        <v/>
      </c>
      <c r="D40" s="183" t="str">
        <f>IF($G40="","",①申込!$B$4)</f>
        <v/>
      </c>
      <c r="E40" s="184"/>
      <c r="F40" s="183"/>
      <c r="G40" s="183" t="str">
        <f>IFERROR(VLOOKUP($B40,①申込!$A$11:$AD$115,3,0)&amp;" "&amp;VLOOKUP($B40,①申込!$A$11:$AD$115,4,0),"")</f>
        <v/>
      </c>
      <c r="H40" s="183" t="str">
        <f>IFERROR(VLOOKUP($B40,①申込!$A$11:$AD$115,5,0)&amp;" "&amp;VLOOKUP($B40,①申込!$A$11:$AD$115,6,0),"")</f>
        <v/>
      </c>
      <c r="I40" s="183" t="str">
        <f t="shared" si="1"/>
        <v/>
      </c>
      <c r="J40" s="185" t="str">
        <f t="shared" si="2"/>
        <v/>
      </c>
      <c r="K40" s="183" t="str">
        <f>IFERROR(VLOOKUP($B40,①申込!$A$11:$AD$115,7,0),"")</f>
        <v/>
      </c>
      <c r="L40" s="183" t="str">
        <f>IFERROR(VLOOKUP($B40,①申込!$A$11:$AD$115,8,0),"")</f>
        <v/>
      </c>
      <c r="M40" s="186"/>
      <c r="N40" s="187" t="str">
        <f>IF($G40="","",①申込!$E$6)</f>
        <v/>
      </c>
      <c r="O40" s="183" t="str">
        <f>IFERROR(VLOOKUP($B40,①申込!$A$11:$AD$115,21,0),"")</f>
        <v/>
      </c>
      <c r="P40" s="187" t="str">
        <f>IF(O40="","",VLOOKUP(O40,全集約!$BX$4:$BY$44,2,0))</f>
        <v/>
      </c>
      <c r="Q40" s="185" t="str">
        <f>IFERROR(VLOOKUP($B40,①申込!$A$11:$AD$115,11,0),"")</f>
        <v/>
      </c>
      <c r="R40" s="185" t="str">
        <f>IFERROR(VLOOKUP($B40,①申込!$A$11:$AD$115,12,0),"")</f>
        <v/>
      </c>
      <c r="S40" s="183" t="str">
        <f>IFERROR(VLOOKUP($B40,①申込!$A$11:$AD$115,22,0),"")</f>
        <v/>
      </c>
      <c r="T40" s="187" t="str">
        <f>IF(S40="","",VLOOKUP(S40,全集約!$BX$4:$BY$44,2,0))</f>
        <v/>
      </c>
      <c r="U40" s="185" t="str">
        <f>IFERROR(VLOOKUP($B40,①申込!$A$11:$AD$115,15,0),"")</f>
        <v/>
      </c>
      <c r="V40" s="185" t="str">
        <f>IFERROR(VLOOKUP($B40,①申込!$A$11:$AD$115,16,0),"")</f>
        <v/>
      </c>
      <c r="W40" s="183" t="str">
        <f>IFERROR(VLOOKUP($B40,①申込!$A$11:$AD$115,23,0),"")</f>
        <v/>
      </c>
      <c r="X40" s="187" t="str">
        <f>IF(W40="","",VLOOKUP(W40,全集約!$BX$4:$BY$44,2,0))</f>
        <v/>
      </c>
      <c r="Y40" s="188" t="str">
        <f>IF($X40=10,①申込!$G$47,IF($X40=32,①申込!$G$48,""))</f>
        <v/>
      </c>
      <c r="Z40" s="188" t="str">
        <f>IFERROR(VLOOKUP($B40,①申込!$A$11:$AD$115,19,0),"")</f>
        <v/>
      </c>
      <c r="AA40" s="189"/>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1"/>
      <c r="BB40" s="190"/>
      <c r="BC40" s="190"/>
      <c r="BD40" s="190"/>
      <c r="BE40" s="190"/>
      <c r="BF40" s="190"/>
      <c r="BG40" s="190"/>
      <c r="BH40" s="190"/>
      <c r="BI40" s="190"/>
      <c r="BJ40" s="190"/>
      <c r="BK40" s="190"/>
      <c r="BL40" s="190"/>
      <c r="BM40" s="190"/>
      <c r="BN40" s="190"/>
      <c r="BO40" s="190"/>
      <c r="BP40" s="190"/>
      <c r="BQ40" s="190"/>
      <c r="BR40" s="190"/>
      <c r="BS40" s="190"/>
      <c r="BT40" s="190"/>
      <c r="BU40" s="190"/>
      <c r="BV40" s="419"/>
      <c r="BW40" s="109"/>
      <c r="BX40" s="105"/>
      <c r="BY40" s="105"/>
      <c r="BZ40" s="105"/>
      <c r="CB40" s="102" t="s">
        <v>125</v>
      </c>
      <c r="CC40" s="102">
        <v>26</v>
      </c>
      <c r="CI40" s="290">
        <v>1</v>
      </c>
      <c r="CJ40" s="93" t="s">
        <v>83</v>
      </c>
      <c r="CK40" s="93" t="s">
        <v>83</v>
      </c>
      <c r="CL40" s="93" t="s">
        <v>272</v>
      </c>
      <c r="CM40" s="291">
        <v>135</v>
      </c>
    </row>
    <row r="41" spans="1:91" s="49" customFormat="1" ht="13.5">
      <c r="A41" s="176"/>
      <c r="B41" s="392">
        <v>38</v>
      </c>
      <c r="C41" s="417" t="str">
        <f t="shared" si="0"/>
        <v/>
      </c>
      <c r="D41" s="183" t="str">
        <f>IF($G41="","",①申込!$B$4)</f>
        <v/>
      </c>
      <c r="E41" s="184"/>
      <c r="F41" s="183"/>
      <c r="G41" s="183" t="str">
        <f>IFERROR(VLOOKUP($B41,①申込!$A$11:$AD$115,3,0)&amp;" "&amp;VLOOKUP($B41,①申込!$A$11:$AD$115,4,0),"")</f>
        <v/>
      </c>
      <c r="H41" s="183" t="str">
        <f>IFERROR(VLOOKUP($B41,①申込!$A$11:$AD$115,5,0)&amp;" "&amp;VLOOKUP($B41,①申込!$A$11:$AD$115,6,0),"")</f>
        <v/>
      </c>
      <c r="I41" s="183" t="str">
        <f t="shared" si="1"/>
        <v/>
      </c>
      <c r="J41" s="185" t="str">
        <f t="shared" si="2"/>
        <v/>
      </c>
      <c r="K41" s="183" t="str">
        <f>IFERROR(VLOOKUP($B41,①申込!$A$11:$AD$115,7,0),"")</f>
        <v/>
      </c>
      <c r="L41" s="183" t="str">
        <f>IFERROR(VLOOKUP($B41,①申込!$A$11:$AD$115,8,0),"")</f>
        <v/>
      </c>
      <c r="M41" s="186"/>
      <c r="N41" s="187" t="str">
        <f>IF($G41="","",①申込!$E$6)</f>
        <v/>
      </c>
      <c r="O41" s="183" t="str">
        <f>IFERROR(VLOOKUP($B41,①申込!$A$11:$AD$115,21,0),"")</f>
        <v/>
      </c>
      <c r="P41" s="187" t="str">
        <f>IF(O41="","",VLOOKUP(O41,全集約!$BX$4:$BY$44,2,0))</f>
        <v/>
      </c>
      <c r="Q41" s="185" t="str">
        <f>IFERROR(VLOOKUP($B41,①申込!$A$11:$AD$115,11,0),"")</f>
        <v/>
      </c>
      <c r="R41" s="185" t="str">
        <f>IFERROR(VLOOKUP($B41,①申込!$A$11:$AD$115,12,0),"")</f>
        <v/>
      </c>
      <c r="S41" s="183" t="str">
        <f>IFERROR(VLOOKUP($B41,①申込!$A$11:$AD$115,22,0),"")</f>
        <v/>
      </c>
      <c r="T41" s="187" t="str">
        <f>IF(S41="","",VLOOKUP(S41,全集約!$BX$4:$BY$44,2,0))</f>
        <v/>
      </c>
      <c r="U41" s="185" t="str">
        <f>IFERROR(VLOOKUP($B41,①申込!$A$11:$AD$115,15,0),"")</f>
        <v/>
      </c>
      <c r="V41" s="185" t="str">
        <f>IFERROR(VLOOKUP($B41,①申込!$A$11:$AD$115,16,0),"")</f>
        <v/>
      </c>
      <c r="W41" s="183" t="str">
        <f>IFERROR(VLOOKUP($B41,①申込!$A$11:$AD$115,23,0),"")</f>
        <v/>
      </c>
      <c r="X41" s="187" t="str">
        <f>IF(W41="","",VLOOKUP(W41,全集約!$BX$4:$BY$44,2,0))</f>
        <v/>
      </c>
      <c r="Y41" s="188" t="str">
        <f>IF($X41=10,①申込!$G$47,IF($X41=32,①申込!$G$48,""))</f>
        <v/>
      </c>
      <c r="Z41" s="188" t="str">
        <f>IFERROR(VLOOKUP($B41,①申込!$A$11:$AD$115,19,0),"")</f>
        <v/>
      </c>
      <c r="AA41" s="189"/>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1"/>
      <c r="BB41" s="190"/>
      <c r="BC41" s="190"/>
      <c r="BD41" s="190"/>
      <c r="BE41" s="190"/>
      <c r="BF41" s="190"/>
      <c r="BG41" s="190"/>
      <c r="BH41" s="190"/>
      <c r="BI41" s="190"/>
      <c r="BJ41" s="190"/>
      <c r="BK41" s="190"/>
      <c r="BL41" s="190"/>
      <c r="BM41" s="190"/>
      <c r="BN41" s="190"/>
      <c r="BO41" s="190"/>
      <c r="BP41" s="190"/>
      <c r="BQ41" s="190"/>
      <c r="BR41" s="190"/>
      <c r="BS41" s="190"/>
      <c r="BT41" s="190"/>
      <c r="BU41" s="190"/>
      <c r="BV41" s="419"/>
      <c r="BW41" s="109"/>
      <c r="BX41" s="105"/>
      <c r="BY41" s="105"/>
      <c r="BZ41" s="105"/>
      <c r="CB41" s="102" t="s">
        <v>126</v>
      </c>
      <c r="CC41" s="102">
        <v>27</v>
      </c>
      <c r="CI41" s="290">
        <v>1</v>
      </c>
      <c r="CJ41" s="93" t="s">
        <v>83</v>
      </c>
      <c r="CK41" s="93" t="s">
        <v>83</v>
      </c>
      <c r="CL41" s="93" t="s">
        <v>273</v>
      </c>
      <c r="CM41" s="291">
        <v>136</v>
      </c>
    </row>
    <row r="42" spans="1:91" s="49" customFormat="1" ht="13.5">
      <c r="A42" s="176"/>
      <c r="B42" s="392">
        <v>39</v>
      </c>
      <c r="C42" s="417" t="str">
        <f t="shared" si="0"/>
        <v/>
      </c>
      <c r="D42" s="183" t="str">
        <f>IF($G42="","",①申込!$B$4)</f>
        <v/>
      </c>
      <c r="E42" s="184"/>
      <c r="F42" s="183"/>
      <c r="G42" s="183" t="str">
        <f>IFERROR(VLOOKUP($B42,①申込!$A$11:$AD$115,3,0)&amp;" "&amp;VLOOKUP($B42,①申込!$A$11:$AD$115,4,0),"")</f>
        <v/>
      </c>
      <c r="H42" s="183" t="str">
        <f>IFERROR(VLOOKUP($B42,①申込!$A$11:$AD$115,5,0)&amp;" "&amp;VLOOKUP($B42,①申込!$A$11:$AD$115,6,0),"")</f>
        <v/>
      </c>
      <c r="I42" s="183" t="str">
        <f t="shared" si="1"/>
        <v/>
      </c>
      <c r="J42" s="185" t="str">
        <f t="shared" si="2"/>
        <v/>
      </c>
      <c r="K42" s="183" t="str">
        <f>IFERROR(VLOOKUP($B42,①申込!$A$11:$AD$115,7,0),"")</f>
        <v/>
      </c>
      <c r="L42" s="183" t="str">
        <f>IFERROR(VLOOKUP($B42,①申込!$A$11:$AD$115,8,0),"")</f>
        <v/>
      </c>
      <c r="M42" s="186"/>
      <c r="N42" s="187" t="str">
        <f>IF($G42="","",①申込!$E$6)</f>
        <v/>
      </c>
      <c r="O42" s="183" t="str">
        <f>IFERROR(VLOOKUP($B42,①申込!$A$11:$AD$115,21,0),"")</f>
        <v/>
      </c>
      <c r="P42" s="187" t="str">
        <f>IF(O42="","",VLOOKUP(O42,全集約!$BX$4:$BY$44,2,0))</f>
        <v/>
      </c>
      <c r="Q42" s="185" t="str">
        <f>IFERROR(VLOOKUP($B42,①申込!$A$11:$AD$115,11,0),"")</f>
        <v/>
      </c>
      <c r="R42" s="185" t="str">
        <f>IFERROR(VLOOKUP($B42,①申込!$A$11:$AD$115,12,0),"")</f>
        <v/>
      </c>
      <c r="S42" s="183" t="str">
        <f>IFERROR(VLOOKUP($B42,①申込!$A$11:$AD$115,22,0),"")</f>
        <v/>
      </c>
      <c r="T42" s="187" t="str">
        <f>IF(S42="","",VLOOKUP(S42,全集約!$BX$4:$BY$44,2,0))</f>
        <v/>
      </c>
      <c r="U42" s="185" t="str">
        <f>IFERROR(VLOOKUP($B42,①申込!$A$11:$AD$115,15,0),"")</f>
        <v/>
      </c>
      <c r="V42" s="185" t="str">
        <f>IFERROR(VLOOKUP($B42,①申込!$A$11:$AD$115,16,0),"")</f>
        <v/>
      </c>
      <c r="W42" s="183" t="str">
        <f>IFERROR(VLOOKUP($B42,①申込!$A$11:$AD$115,23,0),"")</f>
        <v/>
      </c>
      <c r="X42" s="187" t="str">
        <f>IF(W42="","",VLOOKUP(W42,全集約!$BX$4:$BY$44,2,0))</f>
        <v/>
      </c>
      <c r="Y42" s="188" t="str">
        <f>IF($X42=10,①申込!$G$47,IF($X42=32,①申込!$G$48,""))</f>
        <v/>
      </c>
      <c r="Z42" s="188" t="str">
        <f>IFERROR(VLOOKUP($B42,①申込!$A$11:$AD$115,19,0),"")</f>
        <v/>
      </c>
      <c r="AA42" s="189"/>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1"/>
      <c r="BB42" s="190"/>
      <c r="BC42" s="190"/>
      <c r="BD42" s="190"/>
      <c r="BE42" s="190"/>
      <c r="BF42" s="190"/>
      <c r="BG42" s="190"/>
      <c r="BH42" s="190"/>
      <c r="BI42" s="190"/>
      <c r="BJ42" s="190"/>
      <c r="BK42" s="190"/>
      <c r="BL42" s="190"/>
      <c r="BM42" s="190"/>
      <c r="BN42" s="190"/>
      <c r="BO42" s="190"/>
      <c r="BP42" s="190"/>
      <c r="BQ42" s="190"/>
      <c r="BR42" s="190"/>
      <c r="BS42" s="190"/>
      <c r="BT42" s="190"/>
      <c r="BU42" s="190"/>
      <c r="BV42" s="419"/>
      <c r="BW42" s="109"/>
      <c r="BX42" s="105"/>
      <c r="BY42" s="105"/>
      <c r="BZ42" s="105"/>
      <c r="CB42" s="102" t="s">
        <v>127</v>
      </c>
      <c r="CC42" s="102">
        <v>28</v>
      </c>
      <c r="CI42" s="290">
        <v>1</v>
      </c>
      <c r="CJ42" s="93" t="s">
        <v>83</v>
      </c>
      <c r="CK42" s="93" t="s">
        <v>83</v>
      </c>
      <c r="CL42" s="93" t="s">
        <v>274</v>
      </c>
      <c r="CM42" s="291">
        <v>137</v>
      </c>
    </row>
    <row r="43" spans="1:91" s="49" customFormat="1" ht="13.5">
      <c r="A43" s="176"/>
      <c r="B43" s="392">
        <v>40</v>
      </c>
      <c r="C43" s="417" t="str">
        <f t="shared" ref="C43:C54" si="4">IF(G43="","",VLOOKUP(D43,$CL$4:$CM$1001,2,0))</f>
        <v/>
      </c>
      <c r="D43" s="183" t="str">
        <f>IF($G43="","",①申込!$B$4)</f>
        <v/>
      </c>
      <c r="E43" s="184"/>
      <c r="F43" s="183"/>
      <c r="G43" s="183" t="str">
        <f>IFERROR(VLOOKUP($B43,①申込!$A$11:$AD$115,3,0)&amp;" "&amp;VLOOKUP($B43,①申込!$A$11:$AD$115,4,0),"")</f>
        <v/>
      </c>
      <c r="H43" s="183" t="str">
        <f>IFERROR(VLOOKUP($B43,①申込!$A$11:$AD$115,5,0)&amp;" "&amp;VLOOKUP($B43,①申込!$A$11:$AD$115,6,0),"")</f>
        <v/>
      </c>
      <c r="I43" s="183" t="str">
        <f t="shared" si="1"/>
        <v/>
      </c>
      <c r="J43" s="185" t="str">
        <f t="shared" si="2"/>
        <v/>
      </c>
      <c r="K43" s="183" t="str">
        <f>IFERROR(VLOOKUP($B43,①申込!$A$11:$AD$115,7,0),"")</f>
        <v/>
      </c>
      <c r="L43" s="183" t="str">
        <f>IFERROR(VLOOKUP($B43,①申込!$A$11:$AD$115,8,0),"")</f>
        <v/>
      </c>
      <c r="M43" s="186"/>
      <c r="N43" s="187" t="str">
        <f>IF($G43="","",①申込!$E$6)</f>
        <v/>
      </c>
      <c r="O43" s="183" t="str">
        <f>IFERROR(VLOOKUP($B43,①申込!$A$11:$AD$115,21,0),"")</f>
        <v/>
      </c>
      <c r="P43" s="187" t="str">
        <f>IF(O43="","",VLOOKUP(O43,全集約!$BX$4:$BY$44,2,0))</f>
        <v/>
      </c>
      <c r="Q43" s="185" t="str">
        <f>IFERROR(VLOOKUP($B43,①申込!$A$11:$AD$115,11,0),"")</f>
        <v/>
      </c>
      <c r="R43" s="185" t="str">
        <f>IFERROR(VLOOKUP($B43,①申込!$A$11:$AD$115,12,0),"")</f>
        <v/>
      </c>
      <c r="S43" s="183" t="str">
        <f>IFERROR(VLOOKUP($B43,①申込!$A$11:$AD$115,22,0),"")</f>
        <v/>
      </c>
      <c r="T43" s="187" t="str">
        <f>IF(S43="","",VLOOKUP(S43,全集約!$BX$4:$BY$44,2,0))</f>
        <v/>
      </c>
      <c r="U43" s="185" t="str">
        <f>IFERROR(VLOOKUP($B43,①申込!$A$11:$AD$115,15,0),"")</f>
        <v/>
      </c>
      <c r="V43" s="185" t="str">
        <f>IFERROR(VLOOKUP($B43,①申込!$A$11:$AD$115,16,0),"")</f>
        <v/>
      </c>
      <c r="W43" s="183" t="str">
        <f>IFERROR(VLOOKUP($B43,①申込!$A$11:$AD$115,23,0),"")</f>
        <v/>
      </c>
      <c r="X43" s="187" t="str">
        <f>IF(W43="","",VLOOKUP(W43,全集約!$BX$4:$BY$44,2,0))</f>
        <v/>
      </c>
      <c r="Y43" s="188" t="str">
        <f>IF($X43=10,①申込!$G$47,IF($X43=32,①申込!$G$48,""))</f>
        <v/>
      </c>
      <c r="Z43" s="188" t="str">
        <f>IFERROR(VLOOKUP($B43,①申込!$A$11:$AD$115,19,0),"")</f>
        <v/>
      </c>
      <c r="AA43" s="189"/>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1"/>
      <c r="BB43" s="190"/>
      <c r="BC43" s="190"/>
      <c r="BD43" s="190"/>
      <c r="BE43" s="190"/>
      <c r="BF43" s="190"/>
      <c r="BG43" s="190"/>
      <c r="BH43" s="190"/>
      <c r="BI43" s="190"/>
      <c r="BJ43" s="190"/>
      <c r="BK43" s="190"/>
      <c r="BL43" s="190"/>
      <c r="BM43" s="190"/>
      <c r="BN43" s="190"/>
      <c r="BO43" s="190"/>
      <c r="BP43" s="190"/>
      <c r="BQ43" s="190"/>
      <c r="BR43" s="190"/>
      <c r="BS43" s="190"/>
      <c r="BT43" s="190"/>
      <c r="BU43" s="190"/>
      <c r="BV43" s="419"/>
      <c r="BW43" s="109"/>
      <c r="BX43" s="105"/>
      <c r="BY43" s="105"/>
      <c r="BZ43" s="105"/>
      <c r="CB43" s="102" t="s">
        <v>128</v>
      </c>
      <c r="CC43" s="102">
        <v>29</v>
      </c>
      <c r="CI43" s="290">
        <v>1</v>
      </c>
      <c r="CJ43" s="93" t="s">
        <v>83</v>
      </c>
      <c r="CK43" s="93" t="s">
        <v>83</v>
      </c>
      <c r="CL43" s="93" t="s">
        <v>275</v>
      </c>
      <c r="CM43" s="291">
        <v>138</v>
      </c>
    </row>
    <row r="44" spans="1:91" s="49" customFormat="1" ht="13.5">
      <c r="A44" s="176"/>
      <c r="B44" s="392">
        <v>41</v>
      </c>
      <c r="C44" s="417" t="str">
        <f t="shared" si="4"/>
        <v/>
      </c>
      <c r="D44" s="183" t="str">
        <f>IF($G44="","",①申込!$B$4)</f>
        <v/>
      </c>
      <c r="E44" s="184"/>
      <c r="F44" s="183"/>
      <c r="G44" s="183" t="str">
        <f>IFERROR(VLOOKUP($B44,①申込!$A$11:$AD$115,3,0)&amp;" "&amp;VLOOKUP($B44,①申込!$A$11:$AD$115,4,0),"")</f>
        <v/>
      </c>
      <c r="H44" s="183" t="str">
        <f>IFERROR(VLOOKUP($B44,①申込!$A$11:$AD$115,5,0)&amp;" "&amp;VLOOKUP($B44,①申込!$A$11:$AD$115,6,0),"")</f>
        <v/>
      </c>
      <c r="I44" s="183" t="str">
        <f t="shared" si="1"/>
        <v/>
      </c>
      <c r="J44" s="185" t="str">
        <f t="shared" si="2"/>
        <v/>
      </c>
      <c r="K44" s="183" t="str">
        <f>IFERROR(VLOOKUP($B44,①申込!$A$11:$AD$115,7,0),"")</f>
        <v/>
      </c>
      <c r="L44" s="183" t="str">
        <f>IFERROR(VLOOKUP($B44,①申込!$A$11:$AD$115,8,0),"")</f>
        <v/>
      </c>
      <c r="M44" s="186"/>
      <c r="N44" s="187" t="str">
        <f>IF($G44="","",①申込!$E$6)</f>
        <v/>
      </c>
      <c r="O44" s="183" t="str">
        <f>IFERROR(VLOOKUP($B44,①申込!$A$11:$AD$115,21,0),"")</f>
        <v/>
      </c>
      <c r="P44" s="187" t="str">
        <f>IF(O44="","",VLOOKUP(O44,全集約!$BX$4:$BY$44,2,0))</f>
        <v/>
      </c>
      <c r="Q44" s="185" t="str">
        <f>IFERROR(VLOOKUP($B44,①申込!$A$11:$AD$115,11,0),"")</f>
        <v/>
      </c>
      <c r="R44" s="185" t="str">
        <f>IFERROR(VLOOKUP($B44,①申込!$A$11:$AD$115,12,0),"")</f>
        <v/>
      </c>
      <c r="S44" s="183" t="str">
        <f>IFERROR(VLOOKUP($B44,①申込!$A$11:$AD$115,22,0),"")</f>
        <v/>
      </c>
      <c r="T44" s="187" t="str">
        <f>IF(S44="","",VLOOKUP(S44,全集約!$BX$4:$BY$44,2,0))</f>
        <v/>
      </c>
      <c r="U44" s="185" t="str">
        <f>IFERROR(VLOOKUP($B44,①申込!$A$11:$AD$115,15,0),"")</f>
        <v/>
      </c>
      <c r="V44" s="185" t="str">
        <f>IFERROR(VLOOKUP($B44,①申込!$A$11:$AD$115,16,0),"")</f>
        <v/>
      </c>
      <c r="W44" s="183" t="str">
        <f>IFERROR(VLOOKUP($B44,①申込!$A$11:$AD$115,23,0),"")</f>
        <v/>
      </c>
      <c r="X44" s="187" t="str">
        <f>IF(W44="","",VLOOKUP(W44,全集約!$BX$4:$BY$44,2,0))</f>
        <v/>
      </c>
      <c r="Y44" s="188" t="str">
        <f>IF($X44=10,①申込!$G$47,IF($X44=32,①申込!$G$48,""))</f>
        <v/>
      </c>
      <c r="Z44" s="188" t="str">
        <f>IFERROR(VLOOKUP($B44,①申込!$A$11:$AD$115,19,0),"")</f>
        <v/>
      </c>
      <c r="AA44" s="189"/>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1"/>
      <c r="BB44" s="190"/>
      <c r="BC44" s="190"/>
      <c r="BD44" s="190"/>
      <c r="BE44" s="190"/>
      <c r="BF44" s="190"/>
      <c r="BG44" s="190"/>
      <c r="BH44" s="190"/>
      <c r="BI44" s="190"/>
      <c r="BJ44" s="190"/>
      <c r="BK44" s="190"/>
      <c r="BL44" s="190"/>
      <c r="BM44" s="190"/>
      <c r="BN44" s="190"/>
      <c r="BO44" s="190"/>
      <c r="BP44" s="190"/>
      <c r="BQ44" s="190"/>
      <c r="BR44" s="190"/>
      <c r="BS44" s="190"/>
      <c r="BT44" s="190"/>
      <c r="BU44" s="190"/>
      <c r="BV44" s="419"/>
      <c r="BW44" s="109"/>
      <c r="BX44" s="105"/>
      <c r="BY44" s="105"/>
      <c r="BZ44" s="105"/>
      <c r="CB44" s="102" t="s">
        <v>129</v>
      </c>
      <c r="CC44" s="102">
        <v>30</v>
      </c>
      <c r="CI44" s="290">
        <v>1</v>
      </c>
      <c r="CJ44" s="93" t="s">
        <v>83</v>
      </c>
      <c r="CK44" s="93" t="s">
        <v>83</v>
      </c>
      <c r="CL44" s="93" t="s">
        <v>276</v>
      </c>
      <c r="CM44" s="291">
        <v>139</v>
      </c>
    </row>
    <row r="45" spans="1:91" s="49" customFormat="1" ht="13.5">
      <c r="A45" s="176"/>
      <c r="B45" s="392">
        <v>42</v>
      </c>
      <c r="C45" s="417" t="str">
        <f t="shared" si="4"/>
        <v/>
      </c>
      <c r="D45" s="183" t="str">
        <f>IF($G45="","",①申込!$B$4)</f>
        <v/>
      </c>
      <c r="E45" s="184"/>
      <c r="F45" s="183"/>
      <c r="G45" s="183" t="str">
        <f>IFERROR(VLOOKUP($B45,①申込!$A$11:$AD$115,3,0)&amp;" "&amp;VLOOKUP($B45,①申込!$A$11:$AD$115,4,0),"")</f>
        <v/>
      </c>
      <c r="H45" s="183" t="str">
        <f>IFERROR(VLOOKUP($B45,①申込!$A$11:$AD$115,5,0)&amp;" "&amp;VLOOKUP($B45,①申込!$A$11:$AD$115,6,0),"")</f>
        <v/>
      </c>
      <c r="I45" s="183" t="str">
        <f t="shared" si="1"/>
        <v/>
      </c>
      <c r="J45" s="185" t="str">
        <f t="shared" si="2"/>
        <v/>
      </c>
      <c r="K45" s="183" t="str">
        <f>IFERROR(VLOOKUP($B45,①申込!$A$11:$AD$115,7,0),"")</f>
        <v/>
      </c>
      <c r="L45" s="183" t="str">
        <f>IFERROR(VLOOKUP($B45,①申込!$A$11:$AD$115,8,0),"")</f>
        <v/>
      </c>
      <c r="M45" s="186"/>
      <c r="N45" s="187" t="str">
        <f>IF($G45="","",①申込!$E$6)</f>
        <v/>
      </c>
      <c r="O45" s="183" t="str">
        <f>IFERROR(VLOOKUP($B45,①申込!$A$11:$AD$115,21,0),"")</f>
        <v/>
      </c>
      <c r="P45" s="187" t="str">
        <f>IF(O45="","",VLOOKUP(O45,全集約!$BX$4:$BY$44,2,0))</f>
        <v/>
      </c>
      <c r="Q45" s="185" t="str">
        <f>IFERROR(VLOOKUP($B45,①申込!$A$11:$AD$115,11,0),"")</f>
        <v/>
      </c>
      <c r="R45" s="185" t="str">
        <f>IFERROR(VLOOKUP($B45,①申込!$A$11:$AD$115,12,0),"")</f>
        <v/>
      </c>
      <c r="S45" s="183" t="str">
        <f>IFERROR(VLOOKUP($B45,①申込!$A$11:$AD$115,22,0),"")</f>
        <v/>
      </c>
      <c r="T45" s="187" t="str">
        <f>IF(S45="","",VLOOKUP(S45,全集約!$BX$4:$BY$44,2,0))</f>
        <v/>
      </c>
      <c r="U45" s="185" t="str">
        <f>IFERROR(VLOOKUP($B45,①申込!$A$11:$AD$115,15,0),"")</f>
        <v/>
      </c>
      <c r="V45" s="185" t="str">
        <f>IFERROR(VLOOKUP($B45,①申込!$A$11:$AD$115,16,0),"")</f>
        <v/>
      </c>
      <c r="W45" s="183" t="str">
        <f>IFERROR(VLOOKUP($B45,①申込!$A$11:$AD$115,23,0),"")</f>
        <v/>
      </c>
      <c r="X45" s="187" t="str">
        <f>IF(W45="","",VLOOKUP(W45,全集約!$BX$4:$BY$44,2,0))</f>
        <v/>
      </c>
      <c r="Y45" s="188" t="str">
        <f>IF($X45=10,①申込!$G$47,IF($X45=32,①申込!$G$48,""))</f>
        <v/>
      </c>
      <c r="Z45" s="188" t="str">
        <f>IFERROR(VLOOKUP($B45,①申込!$A$11:$AD$115,19,0),"")</f>
        <v/>
      </c>
      <c r="AA45" s="189"/>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1"/>
      <c r="BB45" s="190"/>
      <c r="BC45" s="190"/>
      <c r="BD45" s="190"/>
      <c r="BE45" s="190"/>
      <c r="BF45" s="190"/>
      <c r="BG45" s="190"/>
      <c r="BH45" s="190"/>
      <c r="BI45" s="190"/>
      <c r="BJ45" s="190"/>
      <c r="BK45" s="190"/>
      <c r="BL45" s="190"/>
      <c r="BM45" s="190"/>
      <c r="BN45" s="190"/>
      <c r="BO45" s="190"/>
      <c r="BP45" s="190"/>
      <c r="BQ45" s="190"/>
      <c r="BR45" s="190"/>
      <c r="BS45" s="190"/>
      <c r="BT45" s="190"/>
      <c r="BU45" s="190"/>
      <c r="BV45" s="419"/>
      <c r="BW45" s="109"/>
      <c r="BX45" s="52"/>
      <c r="BY45" s="52"/>
      <c r="BZ45" s="52"/>
      <c r="CB45" s="102" t="s">
        <v>130</v>
      </c>
      <c r="CC45" s="102">
        <v>31</v>
      </c>
      <c r="CI45" s="290">
        <v>1</v>
      </c>
      <c r="CJ45" s="93" t="s">
        <v>83</v>
      </c>
      <c r="CK45" s="93" t="s">
        <v>83</v>
      </c>
      <c r="CL45" s="93" t="s">
        <v>277</v>
      </c>
      <c r="CM45" s="291">
        <v>140</v>
      </c>
    </row>
    <row r="46" spans="1:91" s="49" customFormat="1" ht="13.5">
      <c r="A46" s="176"/>
      <c r="B46" s="392">
        <v>43</v>
      </c>
      <c r="C46" s="417" t="str">
        <f t="shared" si="4"/>
        <v/>
      </c>
      <c r="D46" s="183" t="str">
        <f>IF($G46="","",①申込!$B$4)</f>
        <v/>
      </c>
      <c r="E46" s="184"/>
      <c r="F46" s="183"/>
      <c r="G46" s="183" t="str">
        <f>IFERROR(VLOOKUP($B46,①申込!$A$11:$AD$115,3,0)&amp;" "&amp;VLOOKUP($B46,①申込!$A$11:$AD$115,4,0),"")</f>
        <v/>
      </c>
      <c r="H46" s="183" t="str">
        <f>IFERROR(VLOOKUP($B46,①申込!$A$11:$AD$115,5,0)&amp;" "&amp;VLOOKUP($B46,①申込!$A$11:$AD$115,6,0),"")</f>
        <v/>
      </c>
      <c r="I46" s="183" t="str">
        <f t="shared" si="1"/>
        <v/>
      </c>
      <c r="J46" s="185" t="str">
        <f t="shared" si="2"/>
        <v/>
      </c>
      <c r="K46" s="183" t="str">
        <f>IFERROR(VLOOKUP($B46,①申込!$A$11:$AD$115,7,0),"")</f>
        <v/>
      </c>
      <c r="L46" s="183" t="str">
        <f>IFERROR(VLOOKUP($B46,①申込!$A$11:$AD$115,8,0),"")</f>
        <v/>
      </c>
      <c r="M46" s="186"/>
      <c r="N46" s="187" t="str">
        <f>IF($G46="","",①申込!$E$6)</f>
        <v/>
      </c>
      <c r="O46" s="183" t="str">
        <f>IFERROR(VLOOKUP($B46,①申込!$A$11:$AD$115,21,0),"")</f>
        <v/>
      </c>
      <c r="P46" s="187" t="str">
        <f>IF(O46="","",VLOOKUP(O46,全集約!$BX$4:$BY$44,2,0))</f>
        <v/>
      </c>
      <c r="Q46" s="185" t="str">
        <f>IFERROR(VLOOKUP($B46,①申込!$A$11:$AD$115,11,0),"")</f>
        <v/>
      </c>
      <c r="R46" s="185" t="str">
        <f>IFERROR(VLOOKUP($B46,①申込!$A$11:$AD$115,12,0),"")</f>
        <v/>
      </c>
      <c r="S46" s="183" t="str">
        <f>IFERROR(VLOOKUP($B46,①申込!$A$11:$AD$115,22,0),"")</f>
        <v/>
      </c>
      <c r="T46" s="187" t="str">
        <f>IF(S46="","",VLOOKUP(S46,全集約!$BX$4:$BY$44,2,0))</f>
        <v/>
      </c>
      <c r="U46" s="185" t="str">
        <f>IFERROR(VLOOKUP($B46,①申込!$A$11:$AD$115,15,0),"")</f>
        <v/>
      </c>
      <c r="V46" s="185" t="str">
        <f>IFERROR(VLOOKUP($B46,①申込!$A$11:$AD$115,16,0),"")</f>
        <v/>
      </c>
      <c r="W46" s="183" t="str">
        <f>IFERROR(VLOOKUP($B46,①申込!$A$11:$AD$115,23,0),"")</f>
        <v/>
      </c>
      <c r="X46" s="187" t="str">
        <f>IF(W46="","",VLOOKUP(W46,全集約!$BX$4:$BY$44,2,0))</f>
        <v/>
      </c>
      <c r="Y46" s="188" t="str">
        <f>IF($X46=10,①申込!$G$47,IF($X46=32,①申込!$G$48,""))</f>
        <v/>
      </c>
      <c r="Z46" s="188" t="str">
        <f>IFERROR(VLOOKUP($B46,①申込!$A$11:$AD$115,19,0),"")</f>
        <v/>
      </c>
      <c r="AA46" s="189"/>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1"/>
      <c r="BB46" s="190"/>
      <c r="BC46" s="190"/>
      <c r="BD46" s="190"/>
      <c r="BE46" s="190"/>
      <c r="BF46" s="190"/>
      <c r="BG46" s="190"/>
      <c r="BH46" s="190"/>
      <c r="BI46" s="190"/>
      <c r="BJ46" s="190"/>
      <c r="BK46" s="190"/>
      <c r="BL46" s="190"/>
      <c r="BM46" s="190"/>
      <c r="BN46" s="190"/>
      <c r="BO46" s="190"/>
      <c r="BP46" s="190"/>
      <c r="BQ46" s="190"/>
      <c r="BR46" s="190"/>
      <c r="BS46" s="190"/>
      <c r="BT46" s="190"/>
      <c r="BU46" s="190"/>
      <c r="BV46" s="419"/>
      <c r="BW46" s="109"/>
      <c r="BX46" s="52"/>
      <c r="BY46" s="52"/>
      <c r="BZ46" s="52"/>
      <c r="CB46" s="102" t="s">
        <v>131</v>
      </c>
      <c r="CC46" s="102">
        <v>32</v>
      </c>
      <c r="CI46" s="290">
        <v>1</v>
      </c>
      <c r="CJ46" s="93" t="s">
        <v>83</v>
      </c>
      <c r="CK46" s="93" t="s">
        <v>83</v>
      </c>
      <c r="CL46" s="93" t="s">
        <v>278</v>
      </c>
      <c r="CM46" s="291">
        <v>141</v>
      </c>
    </row>
    <row r="47" spans="1:91" s="49" customFormat="1" ht="13.5">
      <c r="A47" s="176"/>
      <c r="B47" s="392">
        <v>44</v>
      </c>
      <c r="C47" s="417" t="str">
        <f t="shared" si="4"/>
        <v/>
      </c>
      <c r="D47" s="183" t="str">
        <f>IF($G47="","",①申込!$B$4)</f>
        <v/>
      </c>
      <c r="E47" s="184"/>
      <c r="F47" s="183"/>
      <c r="G47" s="183" t="str">
        <f>IFERROR(VLOOKUP($B47,①申込!$A$11:$AD$115,3,0)&amp;" "&amp;VLOOKUP($B47,①申込!$A$11:$AD$115,4,0),"")</f>
        <v/>
      </c>
      <c r="H47" s="183" t="str">
        <f>IFERROR(VLOOKUP($B47,①申込!$A$11:$AD$115,5,0)&amp;" "&amp;VLOOKUP($B47,①申込!$A$11:$AD$115,6,0),"")</f>
        <v/>
      </c>
      <c r="I47" s="183" t="str">
        <f t="shared" si="1"/>
        <v/>
      </c>
      <c r="J47" s="185" t="str">
        <f t="shared" si="2"/>
        <v/>
      </c>
      <c r="K47" s="183" t="str">
        <f>IFERROR(VLOOKUP($B47,①申込!$A$11:$AD$115,7,0),"")</f>
        <v/>
      </c>
      <c r="L47" s="183" t="str">
        <f>IFERROR(VLOOKUP($B47,①申込!$A$11:$AD$115,8,0),"")</f>
        <v/>
      </c>
      <c r="M47" s="186"/>
      <c r="N47" s="187" t="str">
        <f>IF($G47="","",①申込!$E$6)</f>
        <v/>
      </c>
      <c r="O47" s="183" t="str">
        <f>IFERROR(VLOOKUP($B47,①申込!$A$11:$AD$115,21,0),"")</f>
        <v/>
      </c>
      <c r="P47" s="187" t="str">
        <f>IF(O47="","",VLOOKUP(O47,全集約!$BX$4:$BY$44,2,0))</f>
        <v/>
      </c>
      <c r="Q47" s="185" t="str">
        <f>IFERROR(VLOOKUP($B47,①申込!$A$11:$AD$115,11,0),"")</f>
        <v/>
      </c>
      <c r="R47" s="185" t="str">
        <f>IFERROR(VLOOKUP($B47,①申込!$A$11:$AD$115,12,0),"")</f>
        <v/>
      </c>
      <c r="S47" s="183" t="str">
        <f>IFERROR(VLOOKUP($B47,①申込!$A$11:$AD$115,22,0),"")</f>
        <v/>
      </c>
      <c r="T47" s="187" t="str">
        <f>IF(S47="","",VLOOKUP(S47,全集約!$BX$4:$BY$44,2,0))</f>
        <v/>
      </c>
      <c r="U47" s="185" t="str">
        <f>IFERROR(VLOOKUP($B47,①申込!$A$11:$AD$115,15,0),"")</f>
        <v/>
      </c>
      <c r="V47" s="185" t="str">
        <f>IFERROR(VLOOKUP($B47,①申込!$A$11:$AD$115,16,0),"")</f>
        <v/>
      </c>
      <c r="W47" s="183" t="str">
        <f>IFERROR(VLOOKUP($B47,①申込!$A$11:$AD$115,23,0),"")</f>
        <v/>
      </c>
      <c r="X47" s="187" t="str">
        <f>IF(W47="","",VLOOKUP(W47,全集約!$BX$4:$BY$44,2,0))</f>
        <v/>
      </c>
      <c r="Y47" s="188" t="str">
        <f>IF($X47=10,①申込!$G$47,IF($X47=32,①申込!$G$48,""))</f>
        <v/>
      </c>
      <c r="Z47" s="188" t="str">
        <f>IFERROR(VLOOKUP($B47,①申込!$A$11:$AD$115,19,0),"")</f>
        <v/>
      </c>
      <c r="AA47" s="189"/>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1"/>
      <c r="BB47" s="190"/>
      <c r="BC47" s="190"/>
      <c r="BD47" s="190"/>
      <c r="BE47" s="190"/>
      <c r="BF47" s="190"/>
      <c r="BG47" s="190"/>
      <c r="BH47" s="190"/>
      <c r="BI47" s="190"/>
      <c r="BJ47" s="190"/>
      <c r="BK47" s="190"/>
      <c r="BL47" s="190"/>
      <c r="BM47" s="190"/>
      <c r="BN47" s="190"/>
      <c r="BO47" s="190"/>
      <c r="BP47" s="190"/>
      <c r="BQ47" s="190"/>
      <c r="BR47" s="190"/>
      <c r="BS47" s="190"/>
      <c r="BT47" s="190"/>
      <c r="BU47" s="190"/>
      <c r="BV47" s="419"/>
      <c r="BW47" s="109"/>
      <c r="BX47" s="52"/>
      <c r="BY47" s="52"/>
      <c r="BZ47" s="52"/>
      <c r="CB47" s="102" t="s">
        <v>132</v>
      </c>
      <c r="CC47" s="102">
        <v>33</v>
      </c>
      <c r="CI47" s="290">
        <v>1</v>
      </c>
      <c r="CJ47" s="93" t="s">
        <v>83</v>
      </c>
      <c r="CK47" s="93" t="s">
        <v>83</v>
      </c>
      <c r="CL47" s="93" t="s">
        <v>279</v>
      </c>
      <c r="CM47" s="291">
        <v>142</v>
      </c>
    </row>
    <row r="48" spans="1:91" s="49" customFormat="1" ht="13.5">
      <c r="A48" s="176"/>
      <c r="B48" s="392">
        <v>45</v>
      </c>
      <c r="C48" s="417" t="str">
        <f t="shared" si="4"/>
        <v/>
      </c>
      <c r="D48" s="183" t="str">
        <f>IF($G48="","",①申込!$B$4)</f>
        <v/>
      </c>
      <c r="E48" s="184"/>
      <c r="F48" s="183"/>
      <c r="G48" s="183" t="str">
        <f>IFERROR(VLOOKUP($B48,①申込!$A$11:$AD$115,3,0)&amp;" "&amp;VLOOKUP($B48,①申込!$A$11:$AD$115,4,0),"")</f>
        <v/>
      </c>
      <c r="H48" s="183" t="str">
        <f>IFERROR(VLOOKUP($B48,①申込!$A$11:$AD$115,5,0)&amp;" "&amp;VLOOKUP($B48,①申込!$A$11:$AD$115,6,0),"")</f>
        <v/>
      </c>
      <c r="I48" s="183" t="str">
        <f t="shared" si="1"/>
        <v/>
      </c>
      <c r="J48" s="185" t="str">
        <f t="shared" si="2"/>
        <v/>
      </c>
      <c r="K48" s="183" t="str">
        <f>IFERROR(VLOOKUP($B48,①申込!$A$11:$AD$115,7,0),"")</f>
        <v/>
      </c>
      <c r="L48" s="183" t="str">
        <f>IFERROR(VLOOKUP($B48,①申込!$A$11:$AD$115,8,0),"")</f>
        <v/>
      </c>
      <c r="M48" s="186"/>
      <c r="N48" s="187" t="str">
        <f>IF($G48="","",①申込!$E$6)</f>
        <v/>
      </c>
      <c r="O48" s="183" t="str">
        <f>IFERROR(VLOOKUP($B48,①申込!$A$11:$AD$115,21,0),"")</f>
        <v/>
      </c>
      <c r="P48" s="187" t="str">
        <f>IF(O48="","",VLOOKUP(O48,全集約!$BX$4:$BY$44,2,0))</f>
        <v/>
      </c>
      <c r="Q48" s="185" t="str">
        <f>IFERROR(VLOOKUP($B48,①申込!$A$11:$AD$115,11,0),"")</f>
        <v/>
      </c>
      <c r="R48" s="185" t="str">
        <f>IFERROR(VLOOKUP($B48,①申込!$A$11:$AD$115,12,0),"")</f>
        <v/>
      </c>
      <c r="S48" s="183" t="str">
        <f>IFERROR(VLOOKUP($B48,①申込!$A$11:$AD$115,22,0),"")</f>
        <v/>
      </c>
      <c r="T48" s="187" t="str">
        <f>IF(S48="","",VLOOKUP(S48,全集約!$BX$4:$BY$44,2,0))</f>
        <v/>
      </c>
      <c r="U48" s="185" t="str">
        <f>IFERROR(VLOOKUP($B48,①申込!$A$11:$AD$115,15,0),"")</f>
        <v/>
      </c>
      <c r="V48" s="185" t="str">
        <f>IFERROR(VLOOKUP($B48,①申込!$A$11:$AD$115,16,0),"")</f>
        <v/>
      </c>
      <c r="W48" s="183" t="str">
        <f>IFERROR(VLOOKUP($B48,①申込!$A$11:$AD$115,23,0),"")</f>
        <v/>
      </c>
      <c r="X48" s="187" t="str">
        <f>IF(W48="","",VLOOKUP(W48,全集約!$BX$4:$BY$44,2,0))</f>
        <v/>
      </c>
      <c r="Y48" s="188" t="str">
        <f>IF($X48=10,①申込!$G$47,IF($X48=32,①申込!$G$48,""))</f>
        <v/>
      </c>
      <c r="Z48" s="188" t="str">
        <f>IFERROR(VLOOKUP($B48,①申込!$A$11:$AD$115,19,0),"")</f>
        <v/>
      </c>
      <c r="AA48" s="189"/>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1"/>
      <c r="BB48" s="190"/>
      <c r="BC48" s="190"/>
      <c r="BD48" s="190"/>
      <c r="BE48" s="190"/>
      <c r="BF48" s="190"/>
      <c r="BG48" s="190"/>
      <c r="BH48" s="190"/>
      <c r="BI48" s="190"/>
      <c r="BJ48" s="190"/>
      <c r="BK48" s="190"/>
      <c r="BL48" s="190"/>
      <c r="BM48" s="190"/>
      <c r="BN48" s="190"/>
      <c r="BO48" s="190"/>
      <c r="BP48" s="190"/>
      <c r="BQ48" s="190"/>
      <c r="BR48" s="190"/>
      <c r="BS48" s="190"/>
      <c r="BT48" s="190"/>
      <c r="BU48" s="190"/>
      <c r="BV48" s="419"/>
      <c r="BW48" s="109"/>
      <c r="BX48" s="52"/>
      <c r="BY48" s="52"/>
      <c r="BZ48" s="52"/>
      <c r="CB48" s="102" t="s">
        <v>133</v>
      </c>
      <c r="CC48" s="102">
        <v>34</v>
      </c>
      <c r="CI48" s="290">
        <v>1</v>
      </c>
      <c r="CJ48" s="93" t="s">
        <v>83</v>
      </c>
      <c r="CK48" s="93" t="s">
        <v>83</v>
      </c>
      <c r="CL48" s="93" t="s">
        <v>280</v>
      </c>
      <c r="CM48" s="291">
        <v>143</v>
      </c>
    </row>
    <row r="49" spans="1:91" s="49" customFormat="1" ht="13.5">
      <c r="A49" s="176"/>
      <c r="B49" s="392">
        <v>46</v>
      </c>
      <c r="C49" s="417" t="str">
        <f t="shared" si="4"/>
        <v/>
      </c>
      <c r="D49" s="183" t="str">
        <f>IF($G49="","",①申込!$B$4)</f>
        <v/>
      </c>
      <c r="E49" s="184"/>
      <c r="F49" s="183"/>
      <c r="G49" s="183" t="str">
        <f>IFERROR(VLOOKUP($B49,①申込!$A$11:$AD$115,3,0)&amp;" "&amp;VLOOKUP($B49,①申込!$A$11:$AD$115,4,0),"")</f>
        <v/>
      </c>
      <c r="H49" s="183" t="str">
        <f>IFERROR(VLOOKUP($B49,①申込!$A$11:$AD$115,5,0)&amp;" "&amp;VLOOKUP($B49,①申込!$A$11:$AD$115,6,0),"")</f>
        <v/>
      </c>
      <c r="I49" s="183" t="str">
        <f t="shared" si="1"/>
        <v/>
      </c>
      <c r="J49" s="185" t="str">
        <f t="shared" si="2"/>
        <v/>
      </c>
      <c r="K49" s="183" t="str">
        <f>IFERROR(VLOOKUP($B49,①申込!$A$11:$AD$115,7,0),"")</f>
        <v/>
      </c>
      <c r="L49" s="183" t="str">
        <f>IFERROR(VLOOKUP($B49,①申込!$A$11:$AD$115,8,0),"")</f>
        <v/>
      </c>
      <c r="M49" s="186"/>
      <c r="N49" s="187" t="str">
        <f>IF($G49="","",①申込!$E$6)</f>
        <v/>
      </c>
      <c r="O49" s="183" t="str">
        <f>IFERROR(VLOOKUP($B49,①申込!$A$11:$AD$115,21,0),"")</f>
        <v/>
      </c>
      <c r="P49" s="187" t="str">
        <f>IF(O49="","",VLOOKUP(O49,全集約!$BX$4:$BY$44,2,0))</f>
        <v/>
      </c>
      <c r="Q49" s="185" t="str">
        <f>IFERROR(VLOOKUP($B49,①申込!$A$11:$AD$115,11,0),"")</f>
        <v/>
      </c>
      <c r="R49" s="185" t="str">
        <f>IFERROR(VLOOKUP($B49,①申込!$A$11:$AD$115,12,0),"")</f>
        <v/>
      </c>
      <c r="S49" s="183" t="str">
        <f>IFERROR(VLOOKUP($B49,①申込!$A$11:$AD$115,22,0),"")</f>
        <v/>
      </c>
      <c r="T49" s="187" t="str">
        <f>IF(S49="","",VLOOKUP(S49,全集約!$BX$4:$BY$44,2,0))</f>
        <v/>
      </c>
      <c r="U49" s="185" t="str">
        <f>IFERROR(VLOOKUP($B49,①申込!$A$11:$AD$115,15,0),"")</f>
        <v/>
      </c>
      <c r="V49" s="185" t="str">
        <f>IFERROR(VLOOKUP($B49,①申込!$A$11:$AD$115,16,0),"")</f>
        <v/>
      </c>
      <c r="W49" s="183" t="str">
        <f>IFERROR(VLOOKUP($B49,①申込!$A$11:$AD$115,23,0),"")</f>
        <v/>
      </c>
      <c r="X49" s="187" t="str">
        <f>IF(W49="","",VLOOKUP(W49,全集約!$BX$4:$BY$44,2,0))</f>
        <v/>
      </c>
      <c r="Y49" s="188" t="str">
        <f>IF($X49=10,①申込!$G$47,IF($X49=32,①申込!$G$48,""))</f>
        <v/>
      </c>
      <c r="Z49" s="188" t="str">
        <f>IFERROR(VLOOKUP($B49,①申込!$A$11:$AD$115,19,0),"")</f>
        <v/>
      </c>
      <c r="AA49" s="189"/>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1"/>
      <c r="BB49" s="190"/>
      <c r="BC49" s="190"/>
      <c r="BD49" s="190"/>
      <c r="BE49" s="190"/>
      <c r="BF49" s="190"/>
      <c r="BG49" s="190"/>
      <c r="BH49" s="190"/>
      <c r="BI49" s="190"/>
      <c r="BJ49" s="190"/>
      <c r="BK49" s="190"/>
      <c r="BL49" s="190"/>
      <c r="BM49" s="190"/>
      <c r="BN49" s="190"/>
      <c r="BO49" s="190"/>
      <c r="BP49" s="190"/>
      <c r="BQ49" s="190"/>
      <c r="BR49" s="190"/>
      <c r="BS49" s="190"/>
      <c r="BT49" s="190"/>
      <c r="BU49" s="190"/>
      <c r="BV49" s="419"/>
      <c r="BW49" s="109"/>
      <c r="BX49" s="52"/>
      <c r="BY49" s="52"/>
      <c r="BZ49" s="52"/>
      <c r="CB49" s="102" t="s">
        <v>134</v>
      </c>
      <c r="CC49" s="102">
        <v>35</v>
      </c>
      <c r="CI49" s="290">
        <v>1</v>
      </c>
      <c r="CJ49" s="93" t="s">
        <v>83</v>
      </c>
      <c r="CK49" s="93" t="s">
        <v>83</v>
      </c>
      <c r="CL49" s="93" t="s">
        <v>281</v>
      </c>
      <c r="CM49" s="291">
        <v>144</v>
      </c>
    </row>
    <row r="50" spans="1:91" s="49" customFormat="1" ht="13.5">
      <c r="A50" s="176"/>
      <c r="B50" s="392">
        <v>47</v>
      </c>
      <c r="C50" s="417" t="str">
        <f t="shared" si="4"/>
        <v/>
      </c>
      <c r="D50" s="183" t="str">
        <f>IF($G50="","",①申込!$B$4)</f>
        <v/>
      </c>
      <c r="E50" s="184"/>
      <c r="F50" s="183"/>
      <c r="G50" s="183" t="str">
        <f>IFERROR(VLOOKUP($B50,①申込!$A$11:$AD$115,3,0)&amp;" "&amp;VLOOKUP($B50,①申込!$A$11:$AD$115,4,0),"")</f>
        <v/>
      </c>
      <c r="H50" s="183" t="str">
        <f>IFERROR(VLOOKUP($B50,①申込!$A$11:$AD$115,5,0)&amp;" "&amp;VLOOKUP($B50,①申込!$A$11:$AD$115,6,0),"")</f>
        <v/>
      </c>
      <c r="I50" s="183" t="str">
        <f t="shared" si="1"/>
        <v/>
      </c>
      <c r="J50" s="185" t="str">
        <f t="shared" si="2"/>
        <v/>
      </c>
      <c r="K50" s="183" t="str">
        <f>IFERROR(VLOOKUP($B50,①申込!$A$11:$AD$115,7,0),"")</f>
        <v/>
      </c>
      <c r="L50" s="183" t="str">
        <f>IFERROR(VLOOKUP($B50,①申込!$A$11:$AD$115,8,0),"")</f>
        <v/>
      </c>
      <c r="M50" s="186"/>
      <c r="N50" s="187" t="str">
        <f>IF($G50="","",①申込!$E$6)</f>
        <v/>
      </c>
      <c r="O50" s="183" t="str">
        <f>IFERROR(VLOOKUP($B50,①申込!$A$11:$AD$115,21,0),"")</f>
        <v/>
      </c>
      <c r="P50" s="187" t="str">
        <f>IF(O50="","",VLOOKUP(O50,全集約!$BX$4:$BY$44,2,0))</f>
        <v/>
      </c>
      <c r="Q50" s="185" t="str">
        <f>IFERROR(VLOOKUP($B50,①申込!$A$11:$AD$115,11,0),"")</f>
        <v/>
      </c>
      <c r="R50" s="185" t="str">
        <f>IFERROR(VLOOKUP($B50,①申込!$A$11:$AD$115,12,0),"")</f>
        <v/>
      </c>
      <c r="S50" s="183" t="str">
        <f>IFERROR(VLOOKUP($B50,①申込!$A$11:$AD$115,22,0),"")</f>
        <v/>
      </c>
      <c r="T50" s="187" t="str">
        <f>IF(S50="","",VLOOKUP(S50,全集約!$BX$4:$BY$44,2,0))</f>
        <v/>
      </c>
      <c r="U50" s="185" t="str">
        <f>IFERROR(VLOOKUP($B50,①申込!$A$11:$AD$115,15,0),"")</f>
        <v/>
      </c>
      <c r="V50" s="185" t="str">
        <f>IFERROR(VLOOKUP($B50,①申込!$A$11:$AD$115,16,0),"")</f>
        <v/>
      </c>
      <c r="W50" s="183" t="str">
        <f>IFERROR(VLOOKUP($B50,①申込!$A$11:$AD$115,23,0),"")</f>
        <v/>
      </c>
      <c r="X50" s="187" t="str">
        <f>IF(W50="","",VLOOKUP(W50,全集約!$BX$4:$BY$44,2,0))</f>
        <v/>
      </c>
      <c r="Y50" s="188" t="str">
        <f>IF($X50=10,①申込!$G$47,IF($X50=32,①申込!$G$48,""))</f>
        <v/>
      </c>
      <c r="Z50" s="188" t="str">
        <f>IFERROR(VLOOKUP($B50,①申込!$A$11:$AD$115,19,0),"")</f>
        <v/>
      </c>
      <c r="AA50" s="189"/>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1"/>
      <c r="BB50" s="190"/>
      <c r="BC50" s="190"/>
      <c r="BD50" s="190"/>
      <c r="BE50" s="190"/>
      <c r="BF50" s="190"/>
      <c r="BG50" s="190"/>
      <c r="BH50" s="190"/>
      <c r="BI50" s="190"/>
      <c r="BJ50" s="190"/>
      <c r="BK50" s="190"/>
      <c r="BL50" s="190"/>
      <c r="BM50" s="190"/>
      <c r="BN50" s="190"/>
      <c r="BO50" s="190"/>
      <c r="BP50" s="190"/>
      <c r="BQ50" s="190"/>
      <c r="BR50" s="190"/>
      <c r="BS50" s="190"/>
      <c r="BT50" s="190"/>
      <c r="BU50" s="190"/>
      <c r="BV50" s="419"/>
      <c r="BW50" s="109"/>
      <c r="BX50" s="52"/>
      <c r="BY50" s="52"/>
      <c r="BZ50" s="52"/>
      <c r="CB50" s="102" t="s">
        <v>135</v>
      </c>
      <c r="CC50" s="102">
        <v>36</v>
      </c>
      <c r="CI50" s="290">
        <v>1</v>
      </c>
      <c r="CJ50" s="93" t="s">
        <v>83</v>
      </c>
      <c r="CK50" s="93" t="s">
        <v>83</v>
      </c>
      <c r="CL50" s="93" t="s">
        <v>282</v>
      </c>
      <c r="CM50" s="291">
        <v>145</v>
      </c>
    </row>
    <row r="51" spans="1:91" s="49" customFormat="1" ht="13.5">
      <c r="A51" s="176"/>
      <c r="B51" s="392">
        <v>48</v>
      </c>
      <c r="C51" s="417" t="str">
        <f t="shared" si="4"/>
        <v/>
      </c>
      <c r="D51" s="183" t="str">
        <f>IF($G51="","",①申込!$B$4)</f>
        <v/>
      </c>
      <c r="E51" s="184"/>
      <c r="F51" s="183"/>
      <c r="G51" s="183" t="str">
        <f>IFERROR(VLOOKUP($B51,①申込!$A$11:$AD$115,3,0)&amp;" "&amp;VLOOKUP($B51,①申込!$A$11:$AD$115,4,0),"")</f>
        <v/>
      </c>
      <c r="H51" s="183" t="str">
        <f>IFERROR(VLOOKUP($B51,①申込!$A$11:$AD$115,5,0)&amp;" "&amp;VLOOKUP($B51,①申込!$A$11:$AD$115,6,0),"")</f>
        <v/>
      </c>
      <c r="I51" s="183" t="str">
        <f t="shared" si="1"/>
        <v/>
      </c>
      <c r="J51" s="185" t="str">
        <f t="shared" si="2"/>
        <v/>
      </c>
      <c r="K51" s="183" t="str">
        <f>IFERROR(VLOOKUP($B51,①申込!$A$11:$AD$115,7,0),"")</f>
        <v/>
      </c>
      <c r="L51" s="183" t="str">
        <f>IFERROR(VLOOKUP($B51,①申込!$A$11:$AD$115,8,0),"")</f>
        <v/>
      </c>
      <c r="M51" s="186"/>
      <c r="N51" s="187" t="str">
        <f>IF($G51="","",①申込!$E$6)</f>
        <v/>
      </c>
      <c r="O51" s="183" t="str">
        <f>IFERROR(VLOOKUP($B51,①申込!$A$11:$AD$115,21,0),"")</f>
        <v/>
      </c>
      <c r="P51" s="187" t="str">
        <f>IF(O51="","",VLOOKUP(O51,全集約!$BX$4:$BY$44,2,0))</f>
        <v/>
      </c>
      <c r="Q51" s="185" t="str">
        <f>IFERROR(VLOOKUP($B51,①申込!$A$11:$AD$115,11,0),"")</f>
        <v/>
      </c>
      <c r="R51" s="185" t="str">
        <f>IFERROR(VLOOKUP($B51,①申込!$A$11:$AD$115,12,0),"")</f>
        <v/>
      </c>
      <c r="S51" s="183" t="str">
        <f>IFERROR(VLOOKUP($B51,①申込!$A$11:$AD$115,22,0),"")</f>
        <v/>
      </c>
      <c r="T51" s="187" t="str">
        <f>IF(S51="","",VLOOKUP(S51,全集約!$BX$4:$BY$44,2,0))</f>
        <v/>
      </c>
      <c r="U51" s="185" t="str">
        <f>IFERROR(VLOOKUP($B51,①申込!$A$11:$AD$115,15,0),"")</f>
        <v/>
      </c>
      <c r="V51" s="185" t="str">
        <f>IFERROR(VLOOKUP($B51,①申込!$A$11:$AD$115,16,0),"")</f>
        <v/>
      </c>
      <c r="W51" s="183" t="str">
        <f>IFERROR(VLOOKUP($B51,①申込!$A$11:$AD$115,23,0),"")</f>
        <v/>
      </c>
      <c r="X51" s="187" t="str">
        <f>IF(W51="","",VLOOKUP(W51,全集約!$BX$4:$BY$44,2,0))</f>
        <v/>
      </c>
      <c r="Y51" s="188" t="str">
        <f>IF($X51=10,①申込!$G$47,IF($X51=32,①申込!$G$48,""))</f>
        <v/>
      </c>
      <c r="Z51" s="188" t="str">
        <f>IFERROR(VLOOKUP($B51,①申込!$A$11:$AD$115,19,0),"")</f>
        <v/>
      </c>
      <c r="AA51" s="189"/>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1"/>
      <c r="BB51" s="190"/>
      <c r="BC51" s="190"/>
      <c r="BD51" s="190"/>
      <c r="BE51" s="190"/>
      <c r="BF51" s="190"/>
      <c r="BG51" s="190"/>
      <c r="BH51" s="190"/>
      <c r="BI51" s="190"/>
      <c r="BJ51" s="190"/>
      <c r="BK51" s="190"/>
      <c r="BL51" s="190"/>
      <c r="BM51" s="190"/>
      <c r="BN51" s="190"/>
      <c r="BO51" s="190"/>
      <c r="BP51" s="190"/>
      <c r="BQ51" s="190"/>
      <c r="BR51" s="190"/>
      <c r="BS51" s="190"/>
      <c r="BT51" s="190"/>
      <c r="BU51" s="190"/>
      <c r="BV51" s="419"/>
      <c r="BW51" s="109"/>
      <c r="BX51" s="52"/>
      <c r="BY51" s="52"/>
      <c r="BZ51" s="52"/>
      <c r="CB51" s="102" t="s">
        <v>136</v>
      </c>
      <c r="CC51" s="102">
        <v>37</v>
      </c>
      <c r="CI51" s="290">
        <v>1</v>
      </c>
      <c r="CJ51" s="93" t="s">
        <v>83</v>
      </c>
      <c r="CK51" s="93" t="s">
        <v>83</v>
      </c>
      <c r="CL51" s="93" t="s">
        <v>283</v>
      </c>
      <c r="CM51" s="291">
        <v>146</v>
      </c>
    </row>
    <row r="52" spans="1:91" s="49" customFormat="1" ht="13.5">
      <c r="A52" s="176"/>
      <c r="B52" s="392">
        <v>49</v>
      </c>
      <c r="C52" s="417" t="str">
        <f t="shared" si="4"/>
        <v/>
      </c>
      <c r="D52" s="183" t="str">
        <f>IF($G52="","",①申込!$B$4)</f>
        <v/>
      </c>
      <c r="E52" s="184"/>
      <c r="F52" s="183"/>
      <c r="G52" s="183" t="str">
        <f>IFERROR(VLOOKUP($B52,①申込!$A$11:$AD$115,3,0)&amp;" "&amp;VLOOKUP($B52,①申込!$A$11:$AD$115,4,0),"")</f>
        <v/>
      </c>
      <c r="H52" s="183" t="str">
        <f>IFERROR(VLOOKUP($B52,①申込!$A$11:$AD$115,5,0)&amp;" "&amp;VLOOKUP($B52,①申込!$A$11:$AD$115,6,0),"")</f>
        <v/>
      </c>
      <c r="I52" s="183" t="str">
        <f t="shared" si="1"/>
        <v/>
      </c>
      <c r="J52" s="185" t="str">
        <f t="shared" si="2"/>
        <v/>
      </c>
      <c r="K52" s="183" t="str">
        <f>IFERROR(VLOOKUP($B52,①申込!$A$11:$AD$115,7,0),"")</f>
        <v/>
      </c>
      <c r="L52" s="183" t="str">
        <f>IFERROR(VLOOKUP($B52,①申込!$A$11:$AD$115,8,0),"")</f>
        <v/>
      </c>
      <c r="M52" s="186"/>
      <c r="N52" s="187" t="str">
        <f>IF($G52="","",①申込!$E$6)</f>
        <v/>
      </c>
      <c r="O52" s="183" t="str">
        <f>IFERROR(VLOOKUP($B52,①申込!$A$11:$AD$115,21,0),"")</f>
        <v/>
      </c>
      <c r="P52" s="187" t="str">
        <f>IF(O52="","",VLOOKUP(O52,全集約!$BX$4:$BY$44,2,0))</f>
        <v/>
      </c>
      <c r="Q52" s="185" t="str">
        <f>IFERROR(VLOOKUP($B52,①申込!$A$11:$AD$115,11,0),"")</f>
        <v/>
      </c>
      <c r="R52" s="185" t="str">
        <f>IFERROR(VLOOKUP($B52,①申込!$A$11:$AD$115,12,0),"")</f>
        <v/>
      </c>
      <c r="S52" s="183" t="str">
        <f>IFERROR(VLOOKUP($B52,①申込!$A$11:$AD$115,22,0),"")</f>
        <v/>
      </c>
      <c r="T52" s="187" t="str">
        <f>IF(S52="","",VLOOKUP(S52,全集約!$BX$4:$BY$44,2,0))</f>
        <v/>
      </c>
      <c r="U52" s="185" t="str">
        <f>IFERROR(VLOOKUP($B52,①申込!$A$11:$AD$115,15,0),"")</f>
        <v/>
      </c>
      <c r="V52" s="185" t="str">
        <f>IFERROR(VLOOKUP($B52,①申込!$A$11:$AD$115,16,0),"")</f>
        <v/>
      </c>
      <c r="W52" s="183" t="str">
        <f>IFERROR(VLOOKUP($B52,①申込!$A$11:$AD$115,23,0),"")</f>
        <v/>
      </c>
      <c r="X52" s="187" t="str">
        <f>IF(W52="","",VLOOKUP(W52,全集約!$BX$4:$BY$44,2,0))</f>
        <v/>
      </c>
      <c r="Y52" s="188" t="str">
        <f>IF($X52=10,①申込!$G$47,IF($X52=32,①申込!$G$48,""))</f>
        <v/>
      </c>
      <c r="Z52" s="188" t="str">
        <f>IFERROR(VLOOKUP($B52,①申込!$A$11:$AD$115,19,0),"")</f>
        <v/>
      </c>
      <c r="AA52" s="189"/>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1"/>
      <c r="BB52" s="190"/>
      <c r="BC52" s="190"/>
      <c r="BD52" s="190"/>
      <c r="BE52" s="190"/>
      <c r="BF52" s="190"/>
      <c r="BG52" s="190"/>
      <c r="BH52" s="190"/>
      <c r="BI52" s="190"/>
      <c r="BJ52" s="190"/>
      <c r="BK52" s="190"/>
      <c r="BL52" s="190"/>
      <c r="BM52" s="190"/>
      <c r="BN52" s="190"/>
      <c r="BO52" s="190"/>
      <c r="BP52" s="190"/>
      <c r="BQ52" s="190"/>
      <c r="BR52" s="190"/>
      <c r="BS52" s="190"/>
      <c r="BT52" s="190"/>
      <c r="BU52" s="190"/>
      <c r="BV52" s="419"/>
      <c r="BW52" s="109"/>
      <c r="BX52" s="51"/>
      <c r="BY52" s="51"/>
      <c r="BZ52" s="51"/>
      <c r="CB52" s="102" t="s">
        <v>137</v>
      </c>
      <c r="CC52" s="102">
        <v>38</v>
      </c>
      <c r="CI52" s="290">
        <v>1</v>
      </c>
      <c r="CJ52" s="93" t="s">
        <v>83</v>
      </c>
      <c r="CK52" s="93" t="s">
        <v>83</v>
      </c>
      <c r="CL52" s="93" t="s">
        <v>284</v>
      </c>
      <c r="CM52" s="291">
        <v>147</v>
      </c>
    </row>
    <row r="53" spans="1:91" s="49" customFormat="1" ht="13.5">
      <c r="A53" s="176"/>
      <c r="B53" s="392">
        <v>50</v>
      </c>
      <c r="C53" s="417" t="str">
        <f t="shared" si="4"/>
        <v/>
      </c>
      <c r="D53" s="183" t="str">
        <f>IF($G53="","",①申込!$B$4)</f>
        <v/>
      </c>
      <c r="E53" s="184"/>
      <c r="F53" s="183"/>
      <c r="G53" s="183" t="str">
        <f>IFERROR(VLOOKUP($B53,①申込!$A$11:$AD$115,3,0)&amp;" "&amp;VLOOKUP($B53,①申込!$A$11:$AD$115,4,0),"")</f>
        <v/>
      </c>
      <c r="H53" s="183" t="str">
        <f>IFERROR(VLOOKUP($B53,①申込!$A$11:$AD$115,5,0)&amp;" "&amp;VLOOKUP($B53,①申込!$A$11:$AD$115,6,0),"")</f>
        <v/>
      </c>
      <c r="I53" s="183" t="str">
        <f t="shared" si="1"/>
        <v/>
      </c>
      <c r="J53" s="185" t="str">
        <f t="shared" si="2"/>
        <v/>
      </c>
      <c r="K53" s="183" t="str">
        <f>IFERROR(VLOOKUP($B53,①申込!$A$11:$AD$115,7,0),"")</f>
        <v/>
      </c>
      <c r="L53" s="183" t="str">
        <f>IFERROR(VLOOKUP($B53,①申込!$A$11:$AD$115,8,0),"")</f>
        <v/>
      </c>
      <c r="M53" s="186"/>
      <c r="N53" s="187" t="str">
        <f>IF($G53="","",①申込!$E$6)</f>
        <v/>
      </c>
      <c r="O53" s="183" t="str">
        <f>IFERROR(VLOOKUP($B53,①申込!$A$11:$AD$115,21,0),"")</f>
        <v/>
      </c>
      <c r="P53" s="187" t="str">
        <f>IF(O53="","",VLOOKUP(O53,全集約!$BX$4:$BY$44,2,0))</f>
        <v/>
      </c>
      <c r="Q53" s="185" t="str">
        <f>IFERROR(VLOOKUP($B53,①申込!$A$11:$AD$115,11,0),"")</f>
        <v/>
      </c>
      <c r="R53" s="185" t="str">
        <f>IFERROR(VLOOKUP($B53,①申込!$A$11:$AD$115,12,0),"")</f>
        <v/>
      </c>
      <c r="S53" s="183" t="str">
        <f>IFERROR(VLOOKUP($B53,①申込!$A$11:$AD$115,22,0),"")</f>
        <v/>
      </c>
      <c r="T53" s="187" t="str">
        <f>IF(S53="","",VLOOKUP(S53,全集約!$BX$4:$BY$44,2,0))</f>
        <v/>
      </c>
      <c r="U53" s="185" t="str">
        <f>IFERROR(VLOOKUP($B53,①申込!$A$11:$AD$115,15,0),"")</f>
        <v/>
      </c>
      <c r="V53" s="185" t="str">
        <f>IFERROR(VLOOKUP($B53,①申込!$A$11:$AD$115,16,0),"")</f>
        <v/>
      </c>
      <c r="W53" s="183" t="str">
        <f>IFERROR(VLOOKUP($B53,①申込!$A$11:$AD$115,23,0),"")</f>
        <v/>
      </c>
      <c r="X53" s="187" t="str">
        <f>IF(W53="","",VLOOKUP(W53,全集約!$BX$4:$BY$44,2,0))</f>
        <v/>
      </c>
      <c r="Y53" s="188" t="str">
        <f>IF($X53=10,①申込!$G$47,IF($X53=32,①申込!$G$48,""))</f>
        <v/>
      </c>
      <c r="Z53" s="188" t="str">
        <f>IFERROR(VLOOKUP($B53,①申込!$A$11:$AD$115,19,0),"")</f>
        <v/>
      </c>
      <c r="AA53" s="189"/>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1"/>
      <c r="BB53" s="190"/>
      <c r="BC53" s="190"/>
      <c r="BD53" s="190"/>
      <c r="BE53" s="190"/>
      <c r="BF53" s="190"/>
      <c r="BG53" s="190"/>
      <c r="BH53" s="190"/>
      <c r="BI53" s="190"/>
      <c r="BJ53" s="190"/>
      <c r="BK53" s="190"/>
      <c r="BL53" s="190"/>
      <c r="BM53" s="190"/>
      <c r="BN53" s="190"/>
      <c r="BO53" s="190"/>
      <c r="BP53" s="190"/>
      <c r="BQ53" s="190"/>
      <c r="BR53" s="190"/>
      <c r="BS53" s="190"/>
      <c r="BT53" s="190"/>
      <c r="BU53" s="190"/>
      <c r="BV53" s="419"/>
      <c r="BW53" s="109"/>
      <c r="BX53" s="51"/>
      <c r="BY53" s="51"/>
      <c r="BZ53" s="51"/>
      <c r="CB53" s="102" t="s">
        <v>138</v>
      </c>
      <c r="CC53" s="102">
        <v>39</v>
      </c>
      <c r="CI53" s="290">
        <v>1</v>
      </c>
      <c r="CJ53" s="93" t="s">
        <v>83</v>
      </c>
      <c r="CK53" s="93" t="s">
        <v>83</v>
      </c>
      <c r="CL53" s="93" t="s">
        <v>285</v>
      </c>
      <c r="CM53" s="291">
        <v>148</v>
      </c>
    </row>
    <row r="54" spans="1:91" s="49" customFormat="1" ht="14.25" thickBot="1">
      <c r="A54" s="176"/>
      <c r="B54" s="393" t="s">
        <v>1106</v>
      </c>
      <c r="C54" s="420" t="str">
        <f t="shared" si="4"/>
        <v/>
      </c>
      <c r="D54" s="421" t="str">
        <f>IF($G54="","",①申込!$B$4)</f>
        <v/>
      </c>
      <c r="E54" s="422"/>
      <c r="F54" s="421"/>
      <c r="G54" s="421" t="str">
        <f>IFERROR(VLOOKUP($B54,①申込!$A$11:$AD$115,3,0)&amp;" "&amp;VLOOKUP($B54,①申込!$A$11:$AD$115,4,0),"")</f>
        <v/>
      </c>
      <c r="H54" s="421" t="str">
        <f>IFERROR(VLOOKUP($B54,①申込!$A$11:$AD$115,5,0)&amp;" "&amp;VLOOKUP($B54,①申込!$A$11:$AD$115,6,0),"")</f>
        <v/>
      </c>
      <c r="I54" s="421" t="str">
        <f t="shared" si="1"/>
        <v/>
      </c>
      <c r="J54" s="423" t="str">
        <f t="shared" si="2"/>
        <v/>
      </c>
      <c r="K54" s="421" t="str">
        <f>IFERROR(VLOOKUP($B54,①申込!$A$11:$AD$115,7,0),"")</f>
        <v/>
      </c>
      <c r="L54" s="421" t="str">
        <f>IFERROR(VLOOKUP($B54,①申込!$A$11:$AD$115,8,0),"")</f>
        <v/>
      </c>
      <c r="M54" s="424"/>
      <c r="N54" s="425" t="str">
        <f>IF($G54="","",①申込!$E$6)</f>
        <v/>
      </c>
      <c r="O54" s="421" t="str">
        <f>IFERROR(VLOOKUP($B54,①申込!$A$11:$AD$115,21,0),"")</f>
        <v/>
      </c>
      <c r="P54" s="425" t="str">
        <f>IF(O54="","",VLOOKUP(O54,全集約!$BX$4:$BY$44,2,0))</f>
        <v/>
      </c>
      <c r="Q54" s="423" t="str">
        <f>IFERROR(VLOOKUP($B54,①申込!$A$11:$AD$115,11,0),"")</f>
        <v/>
      </c>
      <c r="R54" s="423" t="str">
        <f>IFERROR(VLOOKUP($B54,①申込!$A$11:$AD$115,12,0),"")</f>
        <v/>
      </c>
      <c r="S54" s="421" t="str">
        <f>IFERROR(VLOOKUP($B54,①申込!$A$11:$AD$115,22,0),"")</f>
        <v/>
      </c>
      <c r="T54" s="425" t="str">
        <f>IF(S54="","",VLOOKUP(S54,全集約!$BX$4:$BY$44,2,0))</f>
        <v/>
      </c>
      <c r="U54" s="423" t="str">
        <f>IFERROR(VLOOKUP($B54,①申込!$A$11:$AD$115,15,0),"")</f>
        <v/>
      </c>
      <c r="V54" s="423" t="str">
        <f>IFERROR(VLOOKUP($B54,①申込!$A$11:$AD$115,16,0),"")</f>
        <v/>
      </c>
      <c r="W54" s="421" t="str">
        <f>IFERROR(VLOOKUP($B54,①申込!$A$11:$AD$115,23,0),"")</f>
        <v/>
      </c>
      <c r="X54" s="425" t="str">
        <f>IF(W54="","",VLOOKUP(W54,全集約!$BX$4:$BY$44,2,0))</f>
        <v/>
      </c>
      <c r="Y54" s="426" t="str">
        <f>IF($X54=10,①申込!$G$47,IF($X54=32,①申込!$G$48,""))</f>
        <v/>
      </c>
      <c r="Z54" s="426" t="str">
        <f>IFERROR(VLOOKUP($B54,①申込!$A$11:$AD$115,19,0),"")</f>
        <v/>
      </c>
      <c r="AA54" s="427"/>
      <c r="AB54" s="428"/>
      <c r="AC54" s="428"/>
      <c r="AD54" s="428"/>
      <c r="AE54" s="428"/>
      <c r="AF54" s="428"/>
      <c r="AG54" s="428"/>
      <c r="AH54" s="428"/>
      <c r="AI54" s="428"/>
      <c r="AJ54" s="428"/>
      <c r="AK54" s="428"/>
      <c r="AL54" s="428"/>
      <c r="AM54" s="428"/>
      <c r="AN54" s="428"/>
      <c r="AO54" s="428"/>
      <c r="AP54" s="428"/>
      <c r="AQ54" s="428"/>
      <c r="AR54" s="428"/>
      <c r="AS54" s="428"/>
      <c r="AT54" s="428"/>
      <c r="AU54" s="428"/>
      <c r="AV54" s="428"/>
      <c r="AW54" s="428"/>
      <c r="AX54" s="428"/>
      <c r="AY54" s="428"/>
      <c r="AZ54" s="428"/>
      <c r="BA54" s="429"/>
      <c r="BB54" s="428"/>
      <c r="BC54" s="428"/>
      <c r="BD54" s="428"/>
      <c r="BE54" s="428"/>
      <c r="BF54" s="428"/>
      <c r="BG54" s="428"/>
      <c r="BH54" s="428"/>
      <c r="BI54" s="428"/>
      <c r="BJ54" s="428"/>
      <c r="BK54" s="428"/>
      <c r="BL54" s="428"/>
      <c r="BM54" s="428"/>
      <c r="BN54" s="428"/>
      <c r="BO54" s="428"/>
      <c r="BP54" s="428"/>
      <c r="BQ54" s="428"/>
      <c r="BR54" s="428"/>
      <c r="BS54" s="428"/>
      <c r="BT54" s="428"/>
      <c r="BU54" s="428"/>
      <c r="BV54" s="430"/>
      <c r="BW54" s="109"/>
      <c r="BX54" s="51"/>
      <c r="BY54" s="51"/>
      <c r="BZ54" s="51"/>
      <c r="CB54" s="102" t="s">
        <v>139</v>
      </c>
      <c r="CC54" s="102">
        <v>40</v>
      </c>
      <c r="CI54" s="290">
        <v>1</v>
      </c>
      <c r="CJ54" s="93" t="s">
        <v>83</v>
      </c>
      <c r="CK54" s="93" t="s">
        <v>83</v>
      </c>
      <c r="CL54" s="93" t="s">
        <v>286</v>
      </c>
      <c r="CM54" s="291">
        <v>149</v>
      </c>
    </row>
    <row r="55" spans="1:91" s="49" customFormat="1" ht="14.25" thickTop="1">
      <c r="A55" s="176"/>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6"/>
      <c r="BF55" s="176"/>
      <c r="BG55" s="176"/>
      <c r="BH55" s="176"/>
      <c r="BI55" s="176"/>
      <c r="BJ55" s="176"/>
      <c r="BK55" s="176"/>
      <c r="BL55" s="176"/>
      <c r="BM55" s="176"/>
      <c r="BN55" s="176"/>
      <c r="BO55" s="176"/>
      <c r="BP55" s="176"/>
      <c r="BQ55" s="176"/>
      <c r="BR55" s="176"/>
      <c r="BS55" s="176"/>
      <c r="BT55" s="176"/>
      <c r="BU55" s="176"/>
      <c r="BV55" s="176"/>
      <c r="BW55" s="109"/>
      <c r="BX55" s="51"/>
      <c r="BY55" s="51"/>
      <c r="BZ55" s="51"/>
      <c r="CB55" s="102" t="s">
        <v>140</v>
      </c>
      <c r="CC55" s="102">
        <v>41</v>
      </c>
      <c r="CI55" s="292">
        <v>1</v>
      </c>
      <c r="CJ55" s="94" t="s">
        <v>83</v>
      </c>
      <c r="CK55" s="94" t="s">
        <v>83</v>
      </c>
      <c r="CL55" s="94" t="s">
        <v>287</v>
      </c>
      <c r="CM55" s="291">
        <v>150</v>
      </c>
    </row>
    <row r="56" spans="1:91" s="49" customFormat="1" ht="13.5">
      <c r="A56" s="176"/>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6"/>
      <c r="BR56" s="176"/>
      <c r="BS56" s="176"/>
      <c r="BT56" s="176"/>
      <c r="BU56" s="176"/>
      <c r="BV56" s="176"/>
      <c r="BW56" s="109"/>
      <c r="BX56" s="51"/>
      <c r="BY56" s="51"/>
      <c r="BZ56" s="51"/>
      <c r="CB56" s="102" t="s">
        <v>141</v>
      </c>
      <c r="CC56" s="102">
        <v>42</v>
      </c>
      <c r="CI56" s="292">
        <v>1</v>
      </c>
      <c r="CJ56" s="94" t="s">
        <v>83</v>
      </c>
      <c r="CK56" s="94" t="s">
        <v>83</v>
      </c>
      <c r="CL56" s="94" t="s">
        <v>288</v>
      </c>
      <c r="CM56" s="291">
        <v>151</v>
      </c>
    </row>
    <row r="57" spans="1:91" s="49" customFormat="1" ht="13.5">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6"/>
      <c r="BR57" s="176"/>
      <c r="BS57" s="176"/>
      <c r="BT57" s="176"/>
      <c r="BU57" s="176"/>
      <c r="BV57" s="176"/>
      <c r="BW57" s="109"/>
      <c r="BX57" s="51"/>
      <c r="BY57" s="51"/>
      <c r="BZ57" s="51"/>
      <c r="CB57" s="102" t="s">
        <v>142</v>
      </c>
      <c r="CC57" s="102">
        <v>43</v>
      </c>
      <c r="CI57" s="292">
        <v>1</v>
      </c>
      <c r="CJ57" s="94" t="s">
        <v>83</v>
      </c>
      <c r="CK57" s="94" t="s">
        <v>83</v>
      </c>
      <c r="CL57" s="94" t="s">
        <v>289</v>
      </c>
      <c r="CM57" s="291">
        <v>152</v>
      </c>
    </row>
    <row r="58" spans="1:91" s="49" customFormat="1" ht="13.5">
      <c r="A58" s="109"/>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09"/>
      <c r="BX58" s="51"/>
      <c r="BY58" s="51"/>
      <c r="BZ58" s="51"/>
      <c r="CB58" s="102" t="s">
        <v>143</v>
      </c>
      <c r="CC58" s="102">
        <v>44</v>
      </c>
      <c r="CI58" s="292">
        <v>1</v>
      </c>
      <c r="CJ58" s="94" t="s">
        <v>83</v>
      </c>
      <c r="CK58" s="94" t="s">
        <v>83</v>
      </c>
      <c r="CL58" s="94" t="s">
        <v>290</v>
      </c>
      <c r="CM58" s="291">
        <v>153</v>
      </c>
    </row>
    <row r="59" spans="1:91" s="49" customFormat="1" ht="13.5">
      <c r="A59" s="109"/>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76"/>
      <c r="AB59" s="176"/>
      <c r="AC59" s="176"/>
      <c r="AD59" s="176"/>
      <c r="AE59" s="176"/>
      <c r="AF59" s="176"/>
      <c r="AG59" s="176"/>
      <c r="AH59" s="176"/>
      <c r="AI59" s="176"/>
      <c r="AJ59" s="176"/>
      <c r="AK59" s="176"/>
      <c r="AL59" s="176"/>
      <c r="AM59" s="176"/>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6"/>
      <c r="BR59" s="176"/>
      <c r="BS59" s="176"/>
      <c r="BT59" s="176"/>
      <c r="BU59" s="176"/>
      <c r="BV59" s="176"/>
      <c r="BW59" s="109"/>
      <c r="BX59" s="51"/>
      <c r="BY59" s="51"/>
      <c r="BZ59" s="51"/>
      <c r="CB59" s="102" t="s">
        <v>144</v>
      </c>
      <c r="CC59" s="102">
        <v>45</v>
      </c>
      <c r="CI59" s="293">
        <v>1</v>
      </c>
      <c r="CJ59" s="95" t="s">
        <v>83</v>
      </c>
      <c r="CK59" s="95" t="s">
        <v>83</v>
      </c>
      <c r="CL59" s="95" t="s">
        <v>291</v>
      </c>
      <c r="CM59" s="291">
        <v>154</v>
      </c>
    </row>
    <row r="60" spans="1:91" s="49" customFormat="1" ht="13.5">
      <c r="A60" s="109"/>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176"/>
      <c r="BW60" s="109"/>
      <c r="BX60" s="51"/>
      <c r="BY60" s="51"/>
      <c r="BZ60" s="51"/>
      <c r="CB60" s="102" t="s">
        <v>145</v>
      </c>
      <c r="CC60" s="102">
        <v>46</v>
      </c>
      <c r="CI60" s="290">
        <v>1</v>
      </c>
      <c r="CJ60" s="93" t="s">
        <v>83</v>
      </c>
      <c r="CK60" s="93" t="s">
        <v>83</v>
      </c>
      <c r="CL60" s="93" t="s">
        <v>292</v>
      </c>
      <c r="CM60" s="291">
        <v>155</v>
      </c>
    </row>
    <row r="61" spans="1:91" s="49" customFormat="1" ht="13.5">
      <c r="A61" s="171"/>
      <c r="B61" s="51"/>
      <c r="AA61" s="171"/>
      <c r="AB61" s="171"/>
      <c r="AC61" s="171"/>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3"/>
      <c r="BR61" s="173"/>
      <c r="BS61" s="173"/>
      <c r="BT61" s="173"/>
      <c r="BU61" s="173"/>
      <c r="BV61" s="173"/>
      <c r="BX61" s="51"/>
      <c r="BY61" s="51"/>
      <c r="BZ61" s="51"/>
      <c r="CB61" s="102" t="s">
        <v>146</v>
      </c>
      <c r="CC61" s="102">
        <v>47</v>
      </c>
      <c r="CI61" s="290">
        <v>1</v>
      </c>
      <c r="CJ61" s="93" t="s">
        <v>83</v>
      </c>
      <c r="CK61" s="93" t="s">
        <v>83</v>
      </c>
      <c r="CL61" s="93" t="s">
        <v>293</v>
      </c>
      <c r="CM61" s="291">
        <v>156</v>
      </c>
    </row>
    <row r="62" spans="1:91" s="49" customFormat="1" ht="13.5">
      <c r="A62" s="171"/>
      <c r="B62" s="51"/>
      <c r="AA62" s="171"/>
      <c r="AB62" s="171"/>
      <c r="AC62" s="171"/>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3"/>
      <c r="BR62" s="173"/>
      <c r="BS62" s="173"/>
      <c r="BT62" s="173"/>
      <c r="BU62" s="173"/>
      <c r="BV62" s="173"/>
      <c r="BX62" s="51"/>
      <c r="BY62" s="51"/>
      <c r="BZ62" s="51"/>
      <c r="CI62" s="290">
        <v>1</v>
      </c>
      <c r="CJ62" s="93" t="s">
        <v>83</v>
      </c>
      <c r="CK62" s="93" t="s">
        <v>83</v>
      </c>
      <c r="CL62" s="93" t="s">
        <v>294</v>
      </c>
      <c r="CM62" s="291">
        <v>157</v>
      </c>
    </row>
    <row r="63" spans="1:91" s="49" customFormat="1" ht="13.5">
      <c r="A63" s="171"/>
      <c r="B63" s="51"/>
      <c r="AA63" s="171"/>
      <c r="AB63" s="171"/>
      <c r="AC63" s="171"/>
      <c r="AD63" s="173"/>
      <c r="AE63" s="173"/>
      <c r="AF63" s="173"/>
      <c r="AG63" s="173"/>
      <c r="AH63" s="173"/>
      <c r="AI63" s="173"/>
      <c r="AJ63" s="173"/>
      <c r="AK63" s="173"/>
      <c r="AL63" s="173"/>
      <c r="AM63" s="173"/>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3"/>
      <c r="BR63" s="173"/>
      <c r="BS63" s="173"/>
      <c r="BT63" s="173"/>
      <c r="BU63" s="173"/>
      <c r="BV63" s="173"/>
      <c r="BX63" s="51"/>
      <c r="BY63" s="51"/>
      <c r="BZ63" s="51"/>
      <c r="CI63" s="290">
        <v>1</v>
      </c>
      <c r="CJ63" s="93" t="s">
        <v>83</v>
      </c>
      <c r="CK63" s="93" t="s">
        <v>83</v>
      </c>
      <c r="CL63" s="93" t="s">
        <v>295</v>
      </c>
      <c r="CM63" s="291">
        <v>158</v>
      </c>
    </row>
    <row r="64" spans="1:91" s="49" customFormat="1" ht="13.5">
      <c r="A64" s="171"/>
      <c r="B64" s="51"/>
      <c r="AA64" s="171"/>
      <c r="AB64" s="171"/>
      <c r="AC64" s="171"/>
      <c r="AD64" s="173"/>
      <c r="AE64" s="173"/>
      <c r="AF64" s="173"/>
      <c r="AG64" s="173"/>
      <c r="AH64" s="173"/>
      <c r="AI64" s="173"/>
      <c r="AJ64" s="173"/>
      <c r="AK64" s="173"/>
      <c r="AL64" s="173"/>
      <c r="AM64" s="173"/>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3"/>
      <c r="BR64" s="173"/>
      <c r="BS64" s="173"/>
      <c r="BT64" s="173"/>
      <c r="BU64" s="173"/>
      <c r="BV64" s="173"/>
      <c r="BX64" s="51"/>
      <c r="BY64" s="51"/>
      <c r="BZ64" s="51"/>
      <c r="CI64" s="290">
        <v>1</v>
      </c>
      <c r="CJ64" s="93" t="s">
        <v>83</v>
      </c>
      <c r="CK64" s="93" t="s">
        <v>83</v>
      </c>
      <c r="CL64" s="93" t="s">
        <v>296</v>
      </c>
      <c r="CM64" s="291">
        <v>159</v>
      </c>
    </row>
    <row r="65" spans="1:91" s="49" customFormat="1" ht="13.5">
      <c r="A65" s="171"/>
      <c r="B65" s="51"/>
      <c r="AA65" s="171"/>
      <c r="AB65" s="171"/>
      <c r="AC65" s="171"/>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3"/>
      <c r="BR65" s="173"/>
      <c r="BS65" s="173"/>
      <c r="BT65" s="173"/>
      <c r="BU65" s="173"/>
      <c r="BV65" s="173"/>
      <c r="BX65" s="51"/>
      <c r="BY65" s="51"/>
      <c r="BZ65" s="51"/>
      <c r="CI65" s="290">
        <v>1</v>
      </c>
      <c r="CJ65" s="93" t="s">
        <v>83</v>
      </c>
      <c r="CK65" s="93" t="s">
        <v>83</v>
      </c>
      <c r="CL65" s="93" t="s">
        <v>297</v>
      </c>
      <c r="CM65" s="291">
        <v>160</v>
      </c>
    </row>
    <row r="66" spans="1:91" s="49" customFormat="1" ht="13.5">
      <c r="A66" s="171"/>
      <c r="B66" s="51"/>
      <c r="AA66" s="171"/>
      <c r="AB66" s="171"/>
      <c r="AC66" s="171"/>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3"/>
      <c r="BR66" s="173"/>
      <c r="BS66" s="173"/>
      <c r="BT66" s="173"/>
      <c r="BU66" s="173"/>
      <c r="BV66" s="173"/>
      <c r="BX66" s="52"/>
      <c r="BY66" s="52"/>
      <c r="BZ66" s="52"/>
      <c r="CI66" s="290">
        <v>1</v>
      </c>
      <c r="CJ66" s="93" t="s">
        <v>83</v>
      </c>
      <c r="CK66" s="93" t="s">
        <v>83</v>
      </c>
      <c r="CL66" s="93" t="s">
        <v>298</v>
      </c>
      <c r="CM66" s="291">
        <v>161</v>
      </c>
    </row>
    <row r="67" spans="1:91" s="49" customFormat="1" ht="13.5">
      <c r="A67" s="171"/>
      <c r="B67" s="51"/>
      <c r="AA67" s="171"/>
      <c r="AB67" s="171"/>
      <c r="AC67" s="171"/>
      <c r="AD67" s="173"/>
      <c r="AE67" s="173"/>
      <c r="AF67" s="173"/>
      <c r="AG67" s="173"/>
      <c r="AH67" s="173"/>
      <c r="AI67" s="173"/>
      <c r="AJ67" s="173"/>
      <c r="AK67" s="173"/>
      <c r="AL67" s="173"/>
      <c r="AM67" s="173"/>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3"/>
      <c r="BP67" s="173"/>
      <c r="BQ67" s="173"/>
      <c r="BR67" s="173"/>
      <c r="BS67" s="173"/>
      <c r="BT67" s="173"/>
      <c r="BU67" s="173"/>
      <c r="BV67" s="173"/>
      <c r="BX67" s="52"/>
      <c r="BY67" s="52"/>
      <c r="BZ67" s="52"/>
      <c r="CI67" s="290">
        <v>1</v>
      </c>
      <c r="CJ67" s="93" t="s">
        <v>83</v>
      </c>
      <c r="CK67" s="93" t="s">
        <v>83</v>
      </c>
      <c r="CL67" s="93" t="s">
        <v>299</v>
      </c>
      <c r="CM67" s="291">
        <v>162</v>
      </c>
    </row>
    <row r="68" spans="1:91" s="49" customFormat="1" ht="13.5">
      <c r="A68" s="171"/>
      <c r="B68" s="51"/>
      <c r="AA68" s="171"/>
      <c r="AB68" s="171"/>
      <c r="AC68" s="171"/>
      <c r="AD68" s="173"/>
      <c r="AE68" s="173"/>
      <c r="AF68" s="173"/>
      <c r="AG68" s="173"/>
      <c r="AH68" s="173"/>
      <c r="AI68" s="173"/>
      <c r="AJ68" s="173"/>
      <c r="AK68" s="173"/>
      <c r="AL68" s="173"/>
      <c r="AM68" s="173"/>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3"/>
      <c r="BR68" s="173"/>
      <c r="BS68" s="173"/>
      <c r="BT68" s="173"/>
      <c r="BU68" s="173"/>
      <c r="BV68" s="173"/>
      <c r="BX68" s="52"/>
      <c r="BY68" s="52"/>
      <c r="BZ68" s="52"/>
      <c r="CI68" s="290">
        <v>1</v>
      </c>
      <c r="CJ68" s="93" t="s">
        <v>83</v>
      </c>
      <c r="CK68" s="93" t="s">
        <v>83</v>
      </c>
      <c r="CL68" s="93" t="s">
        <v>300</v>
      </c>
      <c r="CM68" s="291">
        <v>163</v>
      </c>
    </row>
    <row r="69" spans="1:91" s="49" customFormat="1" ht="13.5">
      <c r="A69" s="171"/>
      <c r="B69" s="51"/>
      <c r="AA69" s="171"/>
      <c r="AB69" s="171"/>
      <c r="AC69" s="171"/>
      <c r="AD69" s="173"/>
      <c r="AE69" s="173"/>
      <c r="AF69" s="173"/>
      <c r="AG69" s="173"/>
      <c r="AH69" s="173"/>
      <c r="AI69" s="173"/>
      <c r="AJ69" s="173"/>
      <c r="AK69" s="173"/>
      <c r="AL69" s="173"/>
      <c r="AM69" s="173"/>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3"/>
      <c r="BR69" s="173"/>
      <c r="BS69" s="173"/>
      <c r="BT69" s="173"/>
      <c r="BU69" s="173"/>
      <c r="BV69" s="173"/>
      <c r="BX69" s="52"/>
      <c r="BY69" s="52"/>
      <c r="BZ69" s="52"/>
      <c r="CI69" s="290">
        <v>1</v>
      </c>
      <c r="CJ69" s="93" t="s">
        <v>83</v>
      </c>
      <c r="CK69" s="93" t="s">
        <v>83</v>
      </c>
      <c r="CL69" s="93" t="s">
        <v>301</v>
      </c>
      <c r="CM69" s="291">
        <v>164</v>
      </c>
    </row>
    <row r="70" spans="1:91" s="49" customFormat="1" ht="13.5">
      <c r="A70" s="171"/>
      <c r="B70" s="51"/>
      <c r="AA70" s="171"/>
      <c r="AB70" s="171"/>
      <c r="AC70" s="171"/>
      <c r="AD70" s="173"/>
      <c r="AE70" s="173"/>
      <c r="AF70" s="173"/>
      <c r="AG70" s="173"/>
      <c r="AH70" s="173"/>
      <c r="AI70" s="173"/>
      <c r="AJ70" s="173"/>
      <c r="AK70" s="173"/>
      <c r="AL70" s="173"/>
      <c r="AM70" s="173"/>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3"/>
      <c r="BR70" s="173"/>
      <c r="BS70" s="173"/>
      <c r="BT70" s="173"/>
      <c r="BU70" s="173"/>
      <c r="BV70" s="173"/>
      <c r="BX70" s="52"/>
      <c r="BY70" s="52"/>
      <c r="BZ70" s="52"/>
      <c r="CI70" s="290">
        <v>1</v>
      </c>
      <c r="CJ70" s="93" t="s">
        <v>83</v>
      </c>
      <c r="CK70" s="93" t="s">
        <v>83</v>
      </c>
      <c r="CL70" s="93" t="s">
        <v>302</v>
      </c>
      <c r="CM70" s="291">
        <v>165</v>
      </c>
    </row>
    <row r="71" spans="1:91" s="49" customFormat="1" ht="13.5">
      <c r="A71" s="171"/>
      <c r="B71" s="51"/>
      <c r="AA71" s="171"/>
      <c r="AB71" s="171"/>
      <c r="AC71" s="171"/>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3"/>
      <c r="BR71" s="173"/>
      <c r="BS71" s="173"/>
      <c r="BT71" s="173"/>
      <c r="BU71" s="173"/>
      <c r="BV71" s="173"/>
      <c r="BX71" s="52"/>
      <c r="BY71" s="52"/>
      <c r="BZ71" s="52"/>
      <c r="CI71" s="290">
        <v>1</v>
      </c>
      <c r="CJ71" s="93" t="s">
        <v>83</v>
      </c>
      <c r="CK71" s="93" t="s">
        <v>83</v>
      </c>
      <c r="CL71" s="93" t="s">
        <v>303</v>
      </c>
      <c r="CM71" s="291">
        <v>166</v>
      </c>
    </row>
    <row r="72" spans="1:91" s="49" customFormat="1" ht="13.5">
      <c r="A72" s="171"/>
      <c r="B72" s="51"/>
      <c r="AA72" s="171"/>
      <c r="AB72" s="171"/>
      <c r="AC72" s="171"/>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3"/>
      <c r="BR72" s="173"/>
      <c r="BS72" s="173"/>
      <c r="BT72" s="173"/>
      <c r="BU72" s="173"/>
      <c r="BV72" s="173"/>
      <c r="BX72" s="52"/>
      <c r="BY72" s="52"/>
      <c r="BZ72" s="52"/>
      <c r="CI72" s="290">
        <v>1</v>
      </c>
      <c r="CJ72" s="93" t="s">
        <v>83</v>
      </c>
      <c r="CK72" s="93" t="s">
        <v>83</v>
      </c>
      <c r="CL72" s="93" t="s">
        <v>304</v>
      </c>
      <c r="CM72" s="291">
        <v>167</v>
      </c>
    </row>
    <row r="73" spans="1:91" s="49" customFormat="1" ht="13.5">
      <c r="A73" s="171"/>
      <c r="B73" s="51"/>
      <c r="AA73" s="171"/>
      <c r="AB73" s="171"/>
      <c r="AC73" s="171"/>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c r="BR73" s="173"/>
      <c r="BS73" s="173"/>
      <c r="BT73" s="173"/>
      <c r="BU73" s="173"/>
      <c r="BV73" s="173"/>
      <c r="BX73" s="52"/>
      <c r="BY73" s="52"/>
      <c r="BZ73" s="52"/>
      <c r="CI73" s="290">
        <v>1</v>
      </c>
      <c r="CJ73" s="93" t="s">
        <v>83</v>
      </c>
      <c r="CK73" s="93" t="s">
        <v>83</v>
      </c>
      <c r="CL73" s="93" t="s">
        <v>305</v>
      </c>
      <c r="CM73" s="291">
        <v>168</v>
      </c>
    </row>
    <row r="74" spans="1:91" s="49" customFormat="1" ht="13.5">
      <c r="A74" s="171"/>
      <c r="B74" s="51"/>
      <c r="AA74" s="171"/>
      <c r="AB74" s="171"/>
      <c r="AC74" s="171"/>
      <c r="AD74" s="173"/>
      <c r="AE74" s="173"/>
      <c r="AF74" s="173"/>
      <c r="AG74" s="173"/>
      <c r="AH74" s="173"/>
      <c r="AI74" s="173"/>
      <c r="AJ74" s="173"/>
      <c r="AK74" s="173"/>
      <c r="AL74" s="173"/>
      <c r="AM74" s="173"/>
      <c r="AN74" s="173"/>
      <c r="AO74" s="173"/>
      <c r="AP74" s="173"/>
      <c r="AQ74" s="173"/>
      <c r="AR74" s="173"/>
      <c r="AS74" s="173"/>
      <c r="AT74" s="173"/>
      <c r="AU74" s="173"/>
      <c r="AV74" s="173"/>
      <c r="AW74" s="173"/>
      <c r="AX74" s="173"/>
      <c r="AY74" s="173"/>
      <c r="AZ74" s="173"/>
      <c r="BA74" s="173"/>
      <c r="BB74" s="173"/>
      <c r="BC74" s="173"/>
      <c r="BD74" s="173"/>
      <c r="BE74" s="173"/>
      <c r="BF74" s="173"/>
      <c r="BG74" s="173"/>
      <c r="BH74" s="173"/>
      <c r="BI74" s="173"/>
      <c r="BJ74" s="173"/>
      <c r="BK74" s="173"/>
      <c r="BL74" s="173"/>
      <c r="BM74" s="173"/>
      <c r="BN74" s="173"/>
      <c r="BO74" s="173"/>
      <c r="BP74" s="173"/>
      <c r="BQ74" s="173"/>
      <c r="BR74" s="173"/>
      <c r="BS74" s="173"/>
      <c r="BT74" s="173"/>
      <c r="BU74" s="173"/>
      <c r="BV74" s="173"/>
      <c r="BX74" s="52"/>
      <c r="BY74" s="52"/>
      <c r="BZ74" s="52"/>
      <c r="CI74" s="290">
        <v>1</v>
      </c>
      <c r="CJ74" s="93" t="s">
        <v>83</v>
      </c>
      <c r="CK74" s="93" t="s">
        <v>83</v>
      </c>
      <c r="CL74" s="93" t="s">
        <v>306</v>
      </c>
      <c r="CM74" s="291">
        <v>169</v>
      </c>
    </row>
    <row r="75" spans="1:91" s="49" customFormat="1" ht="13.5">
      <c r="A75" s="171"/>
      <c r="B75" s="51"/>
      <c r="AA75" s="171"/>
      <c r="AB75" s="171"/>
      <c r="AC75" s="171"/>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c r="BU75" s="173"/>
      <c r="BV75" s="173"/>
      <c r="BX75" s="52"/>
      <c r="BY75" s="52"/>
      <c r="BZ75" s="52"/>
      <c r="CI75" s="290">
        <v>1</v>
      </c>
      <c r="CJ75" s="93" t="s">
        <v>83</v>
      </c>
      <c r="CK75" s="93" t="s">
        <v>83</v>
      </c>
      <c r="CL75" s="93" t="s">
        <v>307</v>
      </c>
      <c r="CM75" s="291">
        <v>170</v>
      </c>
    </row>
    <row r="76" spans="1:91" s="49" customFormat="1" ht="13.5">
      <c r="A76" s="171"/>
      <c r="B76" s="51"/>
      <c r="AA76" s="171"/>
      <c r="AB76" s="171"/>
      <c r="AC76" s="171"/>
      <c r="AD76" s="173"/>
      <c r="AE76" s="173"/>
      <c r="AF76" s="173"/>
      <c r="AG76" s="173"/>
      <c r="AH76" s="173"/>
      <c r="AI76" s="173"/>
      <c r="AJ76" s="173"/>
      <c r="AK76" s="173"/>
      <c r="AL76" s="173"/>
      <c r="AM76" s="173"/>
      <c r="AN76" s="173"/>
      <c r="AO76" s="173"/>
      <c r="AP76" s="173"/>
      <c r="AQ76" s="173"/>
      <c r="AR76" s="173"/>
      <c r="AS76" s="173"/>
      <c r="AT76" s="173"/>
      <c r="AU76" s="173"/>
      <c r="AV76" s="173"/>
      <c r="AW76" s="173"/>
      <c r="AX76" s="173"/>
      <c r="AY76" s="173"/>
      <c r="AZ76" s="173"/>
      <c r="BA76" s="173"/>
      <c r="BB76" s="173"/>
      <c r="BC76" s="173"/>
      <c r="BD76" s="173"/>
      <c r="BE76" s="173"/>
      <c r="BF76" s="173"/>
      <c r="BG76" s="173"/>
      <c r="BH76" s="173"/>
      <c r="BI76" s="173"/>
      <c r="BJ76" s="173"/>
      <c r="BK76" s="173"/>
      <c r="BL76" s="173"/>
      <c r="BM76" s="173"/>
      <c r="BN76" s="173"/>
      <c r="BO76" s="173"/>
      <c r="BP76" s="173"/>
      <c r="BQ76" s="173"/>
      <c r="BR76" s="173"/>
      <c r="BS76" s="173"/>
      <c r="BT76" s="173"/>
      <c r="BU76" s="173"/>
      <c r="BV76" s="173"/>
      <c r="BX76" s="52"/>
      <c r="BY76" s="52"/>
      <c r="BZ76" s="52"/>
      <c r="CI76" s="290">
        <v>1</v>
      </c>
      <c r="CJ76" s="93" t="s">
        <v>83</v>
      </c>
      <c r="CK76" s="93" t="s">
        <v>83</v>
      </c>
      <c r="CL76" s="93" t="s">
        <v>308</v>
      </c>
      <c r="CM76" s="291">
        <v>171</v>
      </c>
    </row>
    <row r="77" spans="1:91" s="49" customFormat="1" ht="13.5">
      <c r="A77" s="171"/>
      <c r="B77" s="51"/>
      <c r="AA77" s="171"/>
      <c r="AB77" s="171"/>
      <c r="AC77" s="171"/>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3"/>
      <c r="BB77" s="173"/>
      <c r="BC77" s="173"/>
      <c r="BD77" s="173"/>
      <c r="BE77" s="173"/>
      <c r="BF77" s="173"/>
      <c r="BG77" s="173"/>
      <c r="BH77" s="173"/>
      <c r="BI77" s="173"/>
      <c r="BJ77" s="173"/>
      <c r="BK77" s="173"/>
      <c r="BL77" s="173"/>
      <c r="BM77" s="173"/>
      <c r="BN77" s="173"/>
      <c r="BO77" s="173"/>
      <c r="BP77" s="173"/>
      <c r="BQ77" s="173"/>
      <c r="BR77" s="173"/>
      <c r="BS77" s="173"/>
      <c r="BT77" s="173"/>
      <c r="BU77" s="173"/>
      <c r="BV77" s="173"/>
      <c r="BX77" s="52"/>
      <c r="BY77" s="52"/>
      <c r="BZ77" s="52"/>
      <c r="CI77" s="290">
        <v>1</v>
      </c>
      <c r="CJ77" s="93" t="s">
        <v>83</v>
      </c>
      <c r="CK77" s="93" t="s">
        <v>83</v>
      </c>
      <c r="CL77" s="93" t="s">
        <v>309</v>
      </c>
      <c r="CM77" s="291">
        <v>172</v>
      </c>
    </row>
    <row r="78" spans="1:91" s="49" customFormat="1" ht="13.5">
      <c r="A78" s="171"/>
      <c r="B78" s="51"/>
      <c r="AA78" s="171"/>
      <c r="AB78" s="171"/>
      <c r="AC78" s="171"/>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3"/>
      <c r="BP78" s="173"/>
      <c r="BQ78" s="173"/>
      <c r="BR78" s="173"/>
      <c r="BS78" s="173"/>
      <c r="BT78" s="173"/>
      <c r="BU78" s="173"/>
      <c r="BV78" s="173"/>
      <c r="BX78" s="52"/>
      <c r="BY78" s="52"/>
      <c r="BZ78" s="52"/>
      <c r="CI78" s="290">
        <v>1</v>
      </c>
      <c r="CJ78" s="93" t="s">
        <v>83</v>
      </c>
      <c r="CK78" s="93" t="s">
        <v>83</v>
      </c>
      <c r="CL78" s="93" t="s">
        <v>310</v>
      </c>
      <c r="CM78" s="291">
        <v>173</v>
      </c>
    </row>
    <row r="79" spans="1:91" s="49" customFormat="1" ht="13.5">
      <c r="A79" s="171"/>
      <c r="B79" s="51"/>
      <c r="AA79" s="171"/>
      <c r="AB79" s="171"/>
      <c r="AC79" s="171"/>
      <c r="AD79" s="173"/>
      <c r="AE79" s="173"/>
      <c r="AF79" s="173"/>
      <c r="AG79" s="173"/>
      <c r="AH79" s="173"/>
      <c r="AI79" s="173"/>
      <c r="AJ79" s="173"/>
      <c r="AK79" s="173"/>
      <c r="AL79" s="173"/>
      <c r="AM79" s="173"/>
      <c r="AN79" s="173"/>
      <c r="AO79" s="173"/>
      <c r="AP79" s="173"/>
      <c r="AQ79" s="173"/>
      <c r="AR79" s="173"/>
      <c r="AS79" s="173"/>
      <c r="AT79" s="173"/>
      <c r="AU79" s="173"/>
      <c r="AV79" s="173"/>
      <c r="AW79" s="173"/>
      <c r="AX79" s="173"/>
      <c r="AY79" s="173"/>
      <c r="AZ79" s="173"/>
      <c r="BA79" s="173"/>
      <c r="BB79" s="173"/>
      <c r="BC79" s="173"/>
      <c r="BD79" s="173"/>
      <c r="BE79" s="173"/>
      <c r="BF79" s="173"/>
      <c r="BG79" s="173"/>
      <c r="BH79" s="173"/>
      <c r="BI79" s="173"/>
      <c r="BJ79" s="173"/>
      <c r="BK79" s="173"/>
      <c r="BL79" s="173"/>
      <c r="BM79" s="173"/>
      <c r="BN79" s="173"/>
      <c r="BO79" s="173"/>
      <c r="BP79" s="173"/>
      <c r="BQ79" s="173"/>
      <c r="BR79" s="173"/>
      <c r="BS79" s="173"/>
      <c r="BT79" s="173"/>
      <c r="BU79" s="173"/>
      <c r="BV79" s="173"/>
      <c r="BX79" s="52"/>
      <c r="BY79" s="52"/>
      <c r="BZ79" s="52"/>
      <c r="CI79" s="290">
        <v>1</v>
      </c>
      <c r="CJ79" s="93" t="s">
        <v>83</v>
      </c>
      <c r="CK79" s="93" t="s">
        <v>83</v>
      </c>
      <c r="CL79" s="93" t="s">
        <v>311</v>
      </c>
      <c r="CM79" s="291">
        <v>174</v>
      </c>
    </row>
    <row r="80" spans="1:91" s="49" customFormat="1" ht="13.5">
      <c r="A80" s="171"/>
      <c r="B80" s="51"/>
      <c r="AA80" s="171"/>
      <c r="AB80" s="171"/>
      <c r="AC80" s="171"/>
      <c r="AD80" s="173"/>
      <c r="AE80" s="173"/>
      <c r="AF80" s="173"/>
      <c r="AG80" s="173"/>
      <c r="AH80" s="173"/>
      <c r="AI80" s="173"/>
      <c r="AJ80" s="173"/>
      <c r="AK80" s="173"/>
      <c r="AL80" s="173"/>
      <c r="AM80" s="173"/>
      <c r="AN80" s="173"/>
      <c r="AO80" s="173"/>
      <c r="AP80" s="173"/>
      <c r="AQ80" s="173"/>
      <c r="AR80" s="173"/>
      <c r="AS80" s="173"/>
      <c r="AT80" s="173"/>
      <c r="AU80" s="173"/>
      <c r="AV80" s="173"/>
      <c r="AW80" s="173"/>
      <c r="AX80" s="173"/>
      <c r="AY80" s="173"/>
      <c r="AZ80" s="173"/>
      <c r="BA80" s="173"/>
      <c r="BB80" s="173"/>
      <c r="BC80" s="173"/>
      <c r="BD80" s="173"/>
      <c r="BE80" s="173"/>
      <c r="BF80" s="173"/>
      <c r="BG80" s="173"/>
      <c r="BH80" s="173"/>
      <c r="BI80" s="173"/>
      <c r="BJ80" s="173"/>
      <c r="BK80" s="173"/>
      <c r="BL80" s="173"/>
      <c r="BM80" s="173"/>
      <c r="BN80" s="173"/>
      <c r="BO80" s="173"/>
      <c r="BP80" s="173"/>
      <c r="BQ80" s="173"/>
      <c r="BR80" s="173"/>
      <c r="BS80" s="173"/>
      <c r="BT80" s="173"/>
      <c r="BU80" s="173"/>
      <c r="BV80" s="173"/>
      <c r="BX80" s="51"/>
      <c r="BY80" s="51"/>
      <c r="BZ80" s="51"/>
      <c r="CI80" s="290">
        <v>1</v>
      </c>
      <c r="CJ80" s="93" t="s">
        <v>83</v>
      </c>
      <c r="CK80" s="93" t="s">
        <v>83</v>
      </c>
      <c r="CL80" s="93" t="s">
        <v>312</v>
      </c>
      <c r="CM80" s="291">
        <v>175</v>
      </c>
    </row>
    <row r="81" spans="1:91" s="49" customFormat="1" ht="13.5">
      <c r="A81" s="171"/>
      <c r="B81" s="51"/>
      <c r="AA81" s="171"/>
      <c r="AB81" s="171"/>
      <c r="AC81" s="171"/>
      <c r="AD81" s="173"/>
      <c r="AE81" s="173"/>
      <c r="AF81" s="173"/>
      <c r="AG81" s="173"/>
      <c r="AH81" s="173"/>
      <c r="AI81" s="173"/>
      <c r="AJ81" s="173"/>
      <c r="AK81" s="173"/>
      <c r="AL81" s="173"/>
      <c r="AM81" s="173"/>
      <c r="AN81" s="173"/>
      <c r="AO81" s="173"/>
      <c r="AP81" s="173"/>
      <c r="AQ81" s="173"/>
      <c r="AR81" s="173"/>
      <c r="AS81" s="173"/>
      <c r="AT81" s="173"/>
      <c r="AU81" s="173"/>
      <c r="AV81" s="173"/>
      <c r="AW81" s="173"/>
      <c r="AX81" s="173"/>
      <c r="AY81" s="173"/>
      <c r="AZ81" s="173"/>
      <c r="BA81" s="173"/>
      <c r="BB81" s="173"/>
      <c r="BC81" s="173"/>
      <c r="BD81" s="173"/>
      <c r="BE81" s="173"/>
      <c r="BF81" s="173"/>
      <c r="BG81" s="173"/>
      <c r="BH81" s="173"/>
      <c r="BI81" s="173"/>
      <c r="BJ81" s="173"/>
      <c r="BK81" s="173"/>
      <c r="BL81" s="173"/>
      <c r="BM81" s="173"/>
      <c r="BN81" s="173"/>
      <c r="BO81" s="173"/>
      <c r="BP81" s="173"/>
      <c r="BQ81" s="173"/>
      <c r="BR81" s="173"/>
      <c r="BS81" s="173"/>
      <c r="BT81" s="173"/>
      <c r="BU81" s="173"/>
      <c r="BV81" s="173"/>
      <c r="BX81" s="51"/>
      <c r="BY81" s="51"/>
      <c r="BZ81" s="51"/>
      <c r="CI81" s="290">
        <v>1</v>
      </c>
      <c r="CJ81" s="93" t="s">
        <v>83</v>
      </c>
      <c r="CK81" s="93" t="s">
        <v>83</v>
      </c>
      <c r="CL81" s="93" t="s">
        <v>313</v>
      </c>
      <c r="CM81" s="291">
        <v>176</v>
      </c>
    </row>
    <row r="82" spans="1:91" s="49" customFormat="1" ht="13.5">
      <c r="A82" s="171"/>
      <c r="B82" s="51"/>
      <c r="AA82" s="171"/>
      <c r="AB82" s="171"/>
      <c r="AC82" s="171"/>
      <c r="AD82" s="173"/>
      <c r="AE82" s="173"/>
      <c r="AF82" s="173"/>
      <c r="AG82" s="173"/>
      <c r="AH82" s="173"/>
      <c r="AI82" s="173"/>
      <c r="AJ82" s="173"/>
      <c r="AK82" s="173"/>
      <c r="AL82" s="173"/>
      <c r="AM82" s="173"/>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3"/>
      <c r="BR82" s="173"/>
      <c r="BS82" s="173"/>
      <c r="BT82" s="173"/>
      <c r="BU82" s="173"/>
      <c r="BV82" s="173"/>
      <c r="BX82" s="51"/>
      <c r="BY82" s="51"/>
      <c r="BZ82" s="51"/>
      <c r="CI82" s="290">
        <v>1</v>
      </c>
      <c r="CJ82" s="93" t="s">
        <v>83</v>
      </c>
      <c r="CK82" s="93" t="s">
        <v>83</v>
      </c>
      <c r="CL82" s="93" t="s">
        <v>314</v>
      </c>
      <c r="CM82" s="291">
        <v>177</v>
      </c>
    </row>
    <row r="83" spans="1:91" s="49" customFormat="1" ht="13.5">
      <c r="A83" s="171"/>
      <c r="B83" s="51"/>
      <c r="AA83" s="171"/>
      <c r="AB83" s="171"/>
      <c r="AC83" s="171"/>
      <c r="AD83" s="173"/>
      <c r="AE83" s="173"/>
      <c r="AF83" s="173"/>
      <c r="AG83" s="173"/>
      <c r="AH83" s="173"/>
      <c r="AI83" s="173"/>
      <c r="AJ83" s="173"/>
      <c r="AK83" s="173"/>
      <c r="AL83" s="173"/>
      <c r="AM83" s="173"/>
      <c r="AN83" s="173"/>
      <c r="AO83" s="173"/>
      <c r="AP83" s="173"/>
      <c r="AQ83" s="173"/>
      <c r="AR83" s="173"/>
      <c r="AS83" s="173"/>
      <c r="AT83" s="173"/>
      <c r="AU83" s="173"/>
      <c r="AV83" s="173"/>
      <c r="AW83" s="173"/>
      <c r="AX83" s="173"/>
      <c r="AY83" s="173"/>
      <c r="AZ83" s="173"/>
      <c r="BA83" s="173"/>
      <c r="BB83" s="173"/>
      <c r="BC83" s="173"/>
      <c r="BD83" s="173"/>
      <c r="BE83" s="173"/>
      <c r="BF83" s="173"/>
      <c r="BG83" s="173"/>
      <c r="BH83" s="173"/>
      <c r="BI83" s="173"/>
      <c r="BJ83" s="173"/>
      <c r="BK83" s="173"/>
      <c r="BL83" s="173"/>
      <c r="BM83" s="173"/>
      <c r="BN83" s="173"/>
      <c r="BO83" s="173"/>
      <c r="BP83" s="173"/>
      <c r="BQ83" s="173"/>
      <c r="BR83" s="173"/>
      <c r="BS83" s="173"/>
      <c r="BT83" s="173"/>
      <c r="BU83" s="173"/>
      <c r="BV83" s="173"/>
      <c r="BX83" s="51"/>
      <c r="BY83" s="51"/>
      <c r="BZ83" s="51"/>
      <c r="CI83" s="290">
        <v>1</v>
      </c>
      <c r="CJ83" s="93" t="s">
        <v>83</v>
      </c>
      <c r="CK83" s="93" t="s">
        <v>83</v>
      </c>
      <c r="CL83" s="93" t="s">
        <v>315</v>
      </c>
      <c r="CM83" s="291">
        <v>178</v>
      </c>
    </row>
    <row r="84" spans="1:91" s="49" customFormat="1" ht="13.5">
      <c r="A84" s="171"/>
      <c r="B84" s="51"/>
      <c r="AA84" s="171"/>
      <c r="AB84" s="171"/>
      <c r="AC84" s="171"/>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c r="BU84" s="173"/>
      <c r="BV84" s="173"/>
      <c r="BX84" s="51"/>
      <c r="BY84" s="51"/>
      <c r="BZ84" s="51"/>
      <c r="CI84" s="290">
        <v>1</v>
      </c>
      <c r="CJ84" s="93" t="s">
        <v>83</v>
      </c>
      <c r="CK84" s="93" t="s">
        <v>83</v>
      </c>
      <c r="CL84" s="93" t="s">
        <v>316</v>
      </c>
      <c r="CM84" s="291">
        <v>179</v>
      </c>
    </row>
    <row r="85" spans="1:91" s="49" customFormat="1" ht="13.5">
      <c r="A85" s="171"/>
      <c r="B85" s="51"/>
      <c r="AA85" s="171"/>
      <c r="AB85" s="171"/>
      <c r="AC85" s="171"/>
      <c r="AD85" s="173"/>
      <c r="AE85" s="173"/>
      <c r="AF85" s="173"/>
      <c r="AG85" s="173"/>
      <c r="AH85" s="173"/>
      <c r="AI85" s="173"/>
      <c r="AJ85" s="173"/>
      <c r="AK85" s="173"/>
      <c r="AL85" s="173"/>
      <c r="AM85" s="173"/>
      <c r="AN85" s="173"/>
      <c r="AO85" s="173"/>
      <c r="AP85" s="173"/>
      <c r="AQ85" s="173"/>
      <c r="AR85" s="173"/>
      <c r="AS85" s="173"/>
      <c r="AT85" s="173"/>
      <c r="AU85" s="173"/>
      <c r="AV85" s="173"/>
      <c r="AW85" s="173"/>
      <c r="AX85" s="173"/>
      <c r="AY85" s="173"/>
      <c r="AZ85" s="173"/>
      <c r="BA85" s="173"/>
      <c r="BB85" s="173"/>
      <c r="BC85" s="173"/>
      <c r="BD85" s="173"/>
      <c r="BE85" s="173"/>
      <c r="BF85" s="173"/>
      <c r="BG85" s="173"/>
      <c r="BH85" s="173"/>
      <c r="BI85" s="173"/>
      <c r="BJ85" s="173"/>
      <c r="BK85" s="173"/>
      <c r="BL85" s="173"/>
      <c r="BM85" s="173"/>
      <c r="BN85" s="173"/>
      <c r="BO85" s="173"/>
      <c r="BP85" s="173"/>
      <c r="BQ85" s="173"/>
      <c r="BR85" s="173"/>
      <c r="BS85" s="173"/>
      <c r="BT85" s="173"/>
      <c r="BU85" s="173"/>
      <c r="BV85" s="173"/>
      <c r="BX85" s="51"/>
      <c r="BY85" s="51"/>
      <c r="BZ85" s="51"/>
      <c r="CI85" s="290">
        <v>1</v>
      </c>
      <c r="CJ85" s="93" t="s">
        <v>83</v>
      </c>
      <c r="CK85" s="93" t="s">
        <v>83</v>
      </c>
      <c r="CL85" s="93" t="s">
        <v>317</v>
      </c>
      <c r="CM85" s="291">
        <v>180</v>
      </c>
    </row>
    <row r="86" spans="1:91" s="49" customFormat="1" ht="13.5">
      <c r="A86" s="171"/>
      <c r="B86" s="51"/>
      <c r="AA86" s="171"/>
      <c r="AB86" s="171"/>
      <c r="AC86" s="171"/>
      <c r="AD86" s="173"/>
      <c r="AE86" s="173"/>
      <c r="AF86" s="173"/>
      <c r="AG86" s="173"/>
      <c r="AH86" s="173"/>
      <c r="AI86" s="173"/>
      <c r="AJ86" s="173"/>
      <c r="AK86" s="173"/>
      <c r="AL86" s="173"/>
      <c r="AM86" s="173"/>
      <c r="AN86" s="173"/>
      <c r="AO86" s="173"/>
      <c r="AP86" s="173"/>
      <c r="AQ86" s="173"/>
      <c r="AR86" s="173"/>
      <c r="AS86" s="173"/>
      <c r="AT86" s="173"/>
      <c r="AU86" s="173"/>
      <c r="AV86" s="173"/>
      <c r="AW86" s="173"/>
      <c r="AX86" s="173"/>
      <c r="AY86" s="173"/>
      <c r="AZ86" s="173"/>
      <c r="BA86" s="173"/>
      <c r="BB86" s="173"/>
      <c r="BC86" s="173"/>
      <c r="BD86" s="173"/>
      <c r="BE86" s="173"/>
      <c r="BF86" s="173"/>
      <c r="BG86" s="173"/>
      <c r="BH86" s="173"/>
      <c r="BI86" s="173"/>
      <c r="BJ86" s="173"/>
      <c r="BK86" s="173"/>
      <c r="BL86" s="173"/>
      <c r="BM86" s="173"/>
      <c r="BN86" s="173"/>
      <c r="BO86" s="173"/>
      <c r="BP86" s="173"/>
      <c r="BQ86" s="173"/>
      <c r="BR86" s="173"/>
      <c r="BS86" s="173"/>
      <c r="BT86" s="173"/>
      <c r="BU86" s="173"/>
      <c r="BV86" s="173"/>
      <c r="BX86" s="51"/>
      <c r="BY86" s="51"/>
      <c r="BZ86" s="51"/>
      <c r="CI86" s="290">
        <v>1</v>
      </c>
      <c r="CJ86" s="93" t="s">
        <v>83</v>
      </c>
      <c r="CK86" s="93" t="s">
        <v>83</v>
      </c>
      <c r="CL86" s="93" t="s">
        <v>318</v>
      </c>
      <c r="CM86" s="291">
        <v>181</v>
      </c>
    </row>
    <row r="87" spans="1:91" s="49" customFormat="1" ht="13.5">
      <c r="A87" s="171"/>
      <c r="B87" s="51"/>
      <c r="AA87" s="171"/>
      <c r="AB87" s="171"/>
      <c r="AC87" s="171"/>
      <c r="AD87" s="173"/>
      <c r="AE87" s="173"/>
      <c r="AF87" s="173"/>
      <c r="AG87" s="173"/>
      <c r="AH87" s="173"/>
      <c r="AI87" s="173"/>
      <c r="AJ87" s="173"/>
      <c r="AK87" s="173"/>
      <c r="AL87" s="173"/>
      <c r="AM87" s="173"/>
      <c r="AN87" s="173"/>
      <c r="AO87" s="173"/>
      <c r="AP87" s="173"/>
      <c r="AQ87" s="173"/>
      <c r="AR87" s="173"/>
      <c r="AS87" s="173"/>
      <c r="AT87" s="173"/>
      <c r="AU87" s="173"/>
      <c r="AV87" s="173"/>
      <c r="AW87" s="173"/>
      <c r="AX87" s="173"/>
      <c r="AY87" s="173"/>
      <c r="AZ87" s="173"/>
      <c r="BA87" s="173"/>
      <c r="BB87" s="173"/>
      <c r="BC87" s="173"/>
      <c r="BD87" s="173"/>
      <c r="BE87" s="173"/>
      <c r="BF87" s="173"/>
      <c r="BG87" s="173"/>
      <c r="BH87" s="173"/>
      <c r="BI87" s="173"/>
      <c r="BJ87" s="173"/>
      <c r="BK87" s="173"/>
      <c r="BL87" s="173"/>
      <c r="BM87" s="173"/>
      <c r="BN87" s="173"/>
      <c r="BO87" s="173"/>
      <c r="BP87" s="173"/>
      <c r="BQ87" s="173"/>
      <c r="BR87" s="173"/>
      <c r="BS87" s="173"/>
      <c r="BT87" s="173"/>
      <c r="BU87" s="173"/>
      <c r="BV87" s="173"/>
      <c r="BX87" s="51"/>
      <c r="BY87" s="51"/>
      <c r="BZ87" s="51"/>
      <c r="CI87" s="290">
        <v>1</v>
      </c>
      <c r="CJ87" s="93" t="s">
        <v>83</v>
      </c>
      <c r="CK87" s="93" t="s">
        <v>83</v>
      </c>
      <c r="CL87" s="93" t="s">
        <v>319</v>
      </c>
      <c r="CM87" s="291">
        <v>182</v>
      </c>
    </row>
    <row r="88" spans="1:91" s="49" customFormat="1" ht="13.5">
      <c r="A88" s="171"/>
      <c r="B88" s="51"/>
      <c r="AA88" s="171"/>
      <c r="AB88" s="171"/>
      <c r="AC88" s="171"/>
      <c r="AD88" s="173"/>
      <c r="AE88" s="173"/>
      <c r="AF88" s="173"/>
      <c r="AG88" s="173"/>
      <c r="AH88" s="173"/>
      <c r="AI88" s="173"/>
      <c r="AJ88" s="173"/>
      <c r="AK88" s="173"/>
      <c r="AL88" s="173"/>
      <c r="AM88" s="173"/>
      <c r="AN88" s="173"/>
      <c r="AO88" s="173"/>
      <c r="AP88" s="173"/>
      <c r="AQ88" s="173"/>
      <c r="AR88" s="173"/>
      <c r="AS88" s="173"/>
      <c r="AT88" s="173"/>
      <c r="AU88" s="173"/>
      <c r="AV88" s="173"/>
      <c r="AW88" s="173"/>
      <c r="AX88" s="173"/>
      <c r="AY88" s="173"/>
      <c r="AZ88" s="173"/>
      <c r="BA88" s="173"/>
      <c r="BB88" s="173"/>
      <c r="BC88" s="173"/>
      <c r="BD88" s="173"/>
      <c r="BE88" s="173"/>
      <c r="BF88" s="173"/>
      <c r="BG88" s="173"/>
      <c r="BH88" s="173"/>
      <c r="BI88" s="173"/>
      <c r="BJ88" s="173"/>
      <c r="BK88" s="173"/>
      <c r="BL88" s="173"/>
      <c r="BM88" s="173"/>
      <c r="BN88" s="173"/>
      <c r="BO88" s="173"/>
      <c r="BP88" s="173"/>
      <c r="BQ88" s="173"/>
      <c r="BR88" s="173"/>
      <c r="BS88" s="173"/>
      <c r="BT88" s="173"/>
      <c r="BU88" s="173"/>
      <c r="BV88" s="173"/>
      <c r="BX88" s="51"/>
      <c r="BY88" s="51"/>
      <c r="BZ88" s="51"/>
      <c r="CI88" s="290">
        <v>1</v>
      </c>
      <c r="CJ88" s="93" t="s">
        <v>83</v>
      </c>
      <c r="CK88" s="93" t="s">
        <v>83</v>
      </c>
      <c r="CL88" s="93" t="s">
        <v>320</v>
      </c>
      <c r="CM88" s="291">
        <v>183</v>
      </c>
    </row>
    <row r="89" spans="1:91" s="49" customFormat="1" ht="13.5">
      <c r="A89" s="171"/>
      <c r="B89" s="51"/>
      <c r="AA89" s="171"/>
      <c r="AB89" s="171"/>
      <c r="AC89" s="171"/>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3"/>
      <c r="BR89" s="173"/>
      <c r="BS89" s="173"/>
      <c r="BT89" s="173"/>
      <c r="BU89" s="173"/>
      <c r="BV89" s="173"/>
      <c r="BX89" s="51"/>
      <c r="BY89" s="51"/>
      <c r="BZ89" s="51"/>
      <c r="CI89" s="290">
        <v>1</v>
      </c>
      <c r="CJ89" s="93" t="s">
        <v>83</v>
      </c>
      <c r="CK89" s="93" t="s">
        <v>83</v>
      </c>
      <c r="CL89" s="93" t="s">
        <v>321</v>
      </c>
      <c r="CM89" s="291">
        <v>184</v>
      </c>
    </row>
    <row r="90" spans="1:91" s="49" customFormat="1" ht="13.5">
      <c r="A90" s="171"/>
      <c r="B90" s="51"/>
      <c r="AA90" s="171"/>
      <c r="AB90" s="171"/>
      <c r="AC90" s="171"/>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c r="BA90" s="173"/>
      <c r="BB90" s="173"/>
      <c r="BC90" s="173"/>
      <c r="BD90" s="173"/>
      <c r="BE90" s="173"/>
      <c r="BF90" s="173"/>
      <c r="BG90" s="173"/>
      <c r="BH90" s="173"/>
      <c r="BI90" s="173"/>
      <c r="BJ90" s="173"/>
      <c r="BK90" s="173"/>
      <c r="BL90" s="173"/>
      <c r="BM90" s="173"/>
      <c r="BN90" s="173"/>
      <c r="BO90" s="173"/>
      <c r="BP90" s="173"/>
      <c r="BQ90" s="173"/>
      <c r="BR90" s="173"/>
      <c r="BS90" s="173"/>
      <c r="BT90" s="173"/>
      <c r="BU90" s="173"/>
      <c r="BV90" s="173"/>
      <c r="BX90" s="51"/>
      <c r="BY90" s="51"/>
      <c r="BZ90" s="51"/>
      <c r="CI90" s="290">
        <v>1</v>
      </c>
      <c r="CJ90" s="93" t="s">
        <v>83</v>
      </c>
      <c r="CK90" s="93" t="s">
        <v>83</v>
      </c>
      <c r="CL90" s="93" t="s">
        <v>322</v>
      </c>
      <c r="CM90" s="291">
        <v>185</v>
      </c>
    </row>
    <row r="91" spans="1:91" s="49" customFormat="1" ht="13.5">
      <c r="A91" s="171"/>
      <c r="B91" s="51"/>
      <c r="AA91" s="171"/>
      <c r="AB91" s="171"/>
      <c r="AC91" s="171"/>
      <c r="AD91" s="173"/>
      <c r="AE91" s="173"/>
      <c r="AF91" s="173"/>
      <c r="AG91" s="173"/>
      <c r="AH91" s="173"/>
      <c r="AI91" s="173"/>
      <c r="AJ91" s="173"/>
      <c r="AK91" s="173"/>
      <c r="AL91" s="173"/>
      <c r="AM91" s="173"/>
      <c r="AN91" s="173"/>
      <c r="AO91" s="173"/>
      <c r="AP91" s="173"/>
      <c r="AQ91" s="173"/>
      <c r="AR91" s="173"/>
      <c r="AS91" s="173"/>
      <c r="AT91" s="173"/>
      <c r="AU91" s="173"/>
      <c r="AV91" s="173"/>
      <c r="AW91" s="173"/>
      <c r="AX91" s="173"/>
      <c r="AY91" s="173"/>
      <c r="AZ91" s="173"/>
      <c r="BA91" s="173"/>
      <c r="BB91" s="173"/>
      <c r="BC91" s="173"/>
      <c r="BD91" s="173"/>
      <c r="BE91" s="173"/>
      <c r="BF91" s="173"/>
      <c r="BG91" s="173"/>
      <c r="BH91" s="173"/>
      <c r="BI91" s="173"/>
      <c r="BJ91" s="173"/>
      <c r="BK91" s="173"/>
      <c r="BL91" s="173"/>
      <c r="BM91" s="173"/>
      <c r="BN91" s="173"/>
      <c r="BO91" s="173"/>
      <c r="BP91" s="173"/>
      <c r="BQ91" s="173"/>
      <c r="BR91" s="173"/>
      <c r="BS91" s="173"/>
      <c r="BT91" s="173"/>
      <c r="BU91" s="173"/>
      <c r="BV91" s="173"/>
      <c r="BX91" s="51"/>
      <c r="BY91" s="51"/>
      <c r="BZ91" s="51"/>
      <c r="CI91" s="290">
        <v>1</v>
      </c>
      <c r="CJ91" s="93" t="s">
        <v>83</v>
      </c>
      <c r="CK91" s="93" t="s">
        <v>83</v>
      </c>
      <c r="CL91" s="93" t="s">
        <v>323</v>
      </c>
      <c r="CM91" s="291">
        <v>186</v>
      </c>
    </row>
    <row r="92" spans="1:91" s="49" customFormat="1" ht="13.5">
      <c r="A92" s="171"/>
      <c r="B92" s="51"/>
      <c r="AA92" s="171"/>
      <c r="AB92" s="171"/>
      <c r="AC92" s="171"/>
      <c r="AD92" s="173"/>
      <c r="AE92" s="173"/>
      <c r="AF92" s="173"/>
      <c r="AG92" s="173"/>
      <c r="AH92" s="173"/>
      <c r="AI92" s="173"/>
      <c r="AJ92" s="173"/>
      <c r="AK92" s="173"/>
      <c r="AL92" s="173"/>
      <c r="AM92" s="173"/>
      <c r="AN92" s="173"/>
      <c r="AO92" s="173"/>
      <c r="AP92" s="173"/>
      <c r="AQ92" s="173"/>
      <c r="AR92" s="173"/>
      <c r="AS92" s="173"/>
      <c r="AT92" s="173"/>
      <c r="AU92" s="173"/>
      <c r="AV92" s="173"/>
      <c r="AW92" s="173"/>
      <c r="AX92" s="173"/>
      <c r="AY92" s="173"/>
      <c r="AZ92" s="173"/>
      <c r="BA92" s="173"/>
      <c r="BB92" s="173"/>
      <c r="BC92" s="173"/>
      <c r="BD92" s="173"/>
      <c r="BE92" s="173"/>
      <c r="BF92" s="173"/>
      <c r="BG92" s="173"/>
      <c r="BH92" s="173"/>
      <c r="BI92" s="173"/>
      <c r="BJ92" s="173"/>
      <c r="BK92" s="173"/>
      <c r="BL92" s="173"/>
      <c r="BM92" s="173"/>
      <c r="BN92" s="173"/>
      <c r="BO92" s="173"/>
      <c r="BP92" s="173"/>
      <c r="BQ92" s="173"/>
      <c r="BR92" s="173"/>
      <c r="BS92" s="173"/>
      <c r="BT92" s="173"/>
      <c r="BU92" s="173"/>
      <c r="BV92" s="173"/>
      <c r="BX92" s="51"/>
      <c r="BY92" s="51"/>
      <c r="BZ92" s="51"/>
      <c r="CI92" s="290">
        <v>1</v>
      </c>
      <c r="CJ92" s="93" t="s">
        <v>83</v>
      </c>
      <c r="CK92" s="93" t="s">
        <v>83</v>
      </c>
      <c r="CL92" s="93" t="s">
        <v>324</v>
      </c>
      <c r="CM92" s="291">
        <v>187</v>
      </c>
    </row>
    <row r="93" spans="1:91" s="49" customFormat="1" ht="13.5">
      <c r="A93" s="171"/>
      <c r="B93" s="51"/>
      <c r="AA93" s="171"/>
      <c r="AB93" s="171"/>
      <c r="AC93" s="171"/>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c r="BC93" s="173"/>
      <c r="BD93" s="173"/>
      <c r="BE93" s="173"/>
      <c r="BF93" s="173"/>
      <c r="BG93" s="173"/>
      <c r="BH93" s="173"/>
      <c r="BI93" s="173"/>
      <c r="BJ93" s="173"/>
      <c r="BK93" s="173"/>
      <c r="BL93" s="173"/>
      <c r="BM93" s="173"/>
      <c r="BN93" s="173"/>
      <c r="BO93" s="173"/>
      <c r="BP93" s="173"/>
      <c r="BQ93" s="173"/>
      <c r="BR93" s="173"/>
      <c r="BS93" s="173"/>
      <c r="BT93" s="173"/>
      <c r="BU93" s="173"/>
      <c r="BV93" s="173"/>
      <c r="BX93" s="51"/>
      <c r="BY93" s="51"/>
      <c r="BZ93" s="51"/>
      <c r="CI93" s="290">
        <v>1</v>
      </c>
      <c r="CJ93" s="93" t="s">
        <v>83</v>
      </c>
      <c r="CK93" s="93" t="s">
        <v>83</v>
      </c>
      <c r="CL93" s="93" t="s">
        <v>325</v>
      </c>
      <c r="CM93" s="291">
        <v>188</v>
      </c>
    </row>
    <row r="94" spans="1:91" s="49" customFormat="1" ht="13.5">
      <c r="A94" s="171"/>
      <c r="B94" s="51"/>
      <c r="AA94" s="171"/>
      <c r="AB94" s="171"/>
      <c r="AC94" s="171"/>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3"/>
      <c r="BC94" s="173"/>
      <c r="BD94" s="173"/>
      <c r="BE94" s="173"/>
      <c r="BF94" s="173"/>
      <c r="BG94" s="173"/>
      <c r="BH94" s="173"/>
      <c r="BI94" s="173"/>
      <c r="BJ94" s="173"/>
      <c r="BK94" s="173"/>
      <c r="BL94" s="173"/>
      <c r="BM94" s="173"/>
      <c r="BN94" s="173"/>
      <c r="BO94" s="173"/>
      <c r="BP94" s="173"/>
      <c r="BQ94" s="173"/>
      <c r="BR94" s="173"/>
      <c r="BS94" s="173"/>
      <c r="BT94" s="173"/>
      <c r="BU94" s="173"/>
      <c r="BV94" s="173"/>
      <c r="BX94" s="51"/>
      <c r="BY94" s="51"/>
      <c r="BZ94" s="51"/>
      <c r="CI94" s="290">
        <v>1</v>
      </c>
      <c r="CJ94" s="93" t="s">
        <v>83</v>
      </c>
      <c r="CK94" s="93" t="s">
        <v>83</v>
      </c>
      <c r="CL94" s="93" t="s">
        <v>326</v>
      </c>
      <c r="CM94" s="291">
        <v>189</v>
      </c>
    </row>
    <row r="95" spans="1:91" s="49" customFormat="1" ht="13.5">
      <c r="A95" s="171"/>
      <c r="B95" s="51"/>
      <c r="AA95" s="171"/>
      <c r="AB95" s="171"/>
      <c r="AC95" s="171"/>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c r="BC95" s="173"/>
      <c r="BD95" s="173"/>
      <c r="BE95" s="173"/>
      <c r="BF95" s="173"/>
      <c r="BG95" s="173"/>
      <c r="BH95" s="173"/>
      <c r="BI95" s="173"/>
      <c r="BJ95" s="173"/>
      <c r="BK95" s="173"/>
      <c r="BL95" s="173"/>
      <c r="BM95" s="173"/>
      <c r="BN95" s="173"/>
      <c r="BO95" s="173"/>
      <c r="BP95" s="173"/>
      <c r="BQ95" s="173"/>
      <c r="BR95" s="173"/>
      <c r="BS95" s="173"/>
      <c r="BT95" s="173"/>
      <c r="BU95" s="173"/>
      <c r="BV95" s="173"/>
      <c r="BX95" s="51"/>
      <c r="BY95" s="51"/>
      <c r="BZ95" s="51"/>
      <c r="CI95" s="290">
        <v>1</v>
      </c>
      <c r="CJ95" s="93" t="s">
        <v>83</v>
      </c>
      <c r="CK95" s="93" t="s">
        <v>83</v>
      </c>
      <c r="CL95" s="93" t="s">
        <v>327</v>
      </c>
      <c r="CM95" s="291">
        <v>190</v>
      </c>
    </row>
    <row r="96" spans="1:91" s="49" customFormat="1" ht="13.5">
      <c r="A96" s="171"/>
      <c r="B96" s="51"/>
      <c r="AA96" s="171"/>
      <c r="AB96" s="171"/>
      <c r="AC96" s="171"/>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c r="BC96" s="173"/>
      <c r="BD96" s="173"/>
      <c r="BE96" s="173"/>
      <c r="BF96" s="173"/>
      <c r="BG96" s="173"/>
      <c r="BH96" s="173"/>
      <c r="BI96" s="173"/>
      <c r="BJ96" s="173"/>
      <c r="BK96" s="173"/>
      <c r="BL96" s="173"/>
      <c r="BM96" s="173"/>
      <c r="BN96" s="173"/>
      <c r="BO96" s="173"/>
      <c r="BP96" s="173"/>
      <c r="BQ96" s="173"/>
      <c r="BR96" s="173"/>
      <c r="BS96" s="173"/>
      <c r="BT96" s="173"/>
      <c r="BU96" s="173"/>
      <c r="BV96" s="173"/>
      <c r="BX96" s="51"/>
      <c r="BY96" s="51"/>
      <c r="BZ96" s="51"/>
      <c r="CI96" s="290">
        <v>1</v>
      </c>
      <c r="CJ96" s="93" t="s">
        <v>83</v>
      </c>
      <c r="CK96" s="93" t="s">
        <v>83</v>
      </c>
      <c r="CL96" s="93" t="s">
        <v>328</v>
      </c>
      <c r="CM96" s="291">
        <v>191</v>
      </c>
    </row>
    <row r="97" spans="1:91" s="49" customFormat="1" ht="13.5">
      <c r="A97" s="171"/>
      <c r="B97" s="51"/>
      <c r="AA97" s="171"/>
      <c r="AB97" s="171"/>
      <c r="AC97" s="171"/>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3"/>
      <c r="BO97" s="173"/>
      <c r="BP97" s="173"/>
      <c r="BQ97" s="173"/>
      <c r="BR97" s="173"/>
      <c r="BS97" s="173"/>
      <c r="BT97" s="173"/>
      <c r="BU97" s="173"/>
      <c r="BV97" s="173"/>
      <c r="BX97" s="51"/>
      <c r="BY97" s="51"/>
      <c r="BZ97" s="51"/>
      <c r="CI97" s="290">
        <v>1</v>
      </c>
      <c r="CJ97" s="93" t="s">
        <v>83</v>
      </c>
      <c r="CK97" s="93" t="s">
        <v>83</v>
      </c>
      <c r="CL97" s="93" t="s">
        <v>329</v>
      </c>
      <c r="CM97" s="291">
        <v>192</v>
      </c>
    </row>
    <row r="98" spans="1:91" s="49" customFormat="1" ht="13.5">
      <c r="A98" s="171"/>
      <c r="B98" s="51"/>
      <c r="AA98" s="171"/>
      <c r="AB98" s="171"/>
      <c r="AC98" s="171"/>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c r="BC98" s="173"/>
      <c r="BD98" s="173"/>
      <c r="BE98" s="173"/>
      <c r="BF98" s="173"/>
      <c r="BG98" s="173"/>
      <c r="BH98" s="173"/>
      <c r="BI98" s="173"/>
      <c r="BJ98" s="173"/>
      <c r="BK98" s="173"/>
      <c r="BL98" s="173"/>
      <c r="BM98" s="173"/>
      <c r="BN98" s="173"/>
      <c r="BO98" s="173"/>
      <c r="BP98" s="173"/>
      <c r="BQ98" s="173"/>
      <c r="BR98" s="173"/>
      <c r="BS98" s="173"/>
      <c r="BT98" s="173"/>
      <c r="BU98" s="173"/>
      <c r="BV98" s="173"/>
      <c r="BX98" s="51"/>
      <c r="BY98" s="51"/>
      <c r="BZ98" s="51"/>
      <c r="CI98" s="290">
        <v>1</v>
      </c>
      <c r="CJ98" s="93" t="s">
        <v>83</v>
      </c>
      <c r="CK98" s="93" t="s">
        <v>83</v>
      </c>
      <c r="CL98" s="93" t="s">
        <v>330</v>
      </c>
      <c r="CM98" s="291">
        <v>193</v>
      </c>
    </row>
    <row r="99" spans="1:91" s="49" customFormat="1" ht="13.5">
      <c r="A99" s="171"/>
      <c r="B99" s="51"/>
      <c r="AA99" s="171"/>
      <c r="AB99" s="171"/>
      <c r="AC99" s="171"/>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c r="BC99" s="173"/>
      <c r="BD99" s="173"/>
      <c r="BE99" s="173"/>
      <c r="BF99" s="173"/>
      <c r="BG99" s="173"/>
      <c r="BH99" s="173"/>
      <c r="BI99" s="173"/>
      <c r="BJ99" s="173"/>
      <c r="BK99" s="173"/>
      <c r="BL99" s="173"/>
      <c r="BM99" s="173"/>
      <c r="BN99" s="173"/>
      <c r="BO99" s="173"/>
      <c r="BP99" s="173"/>
      <c r="BQ99" s="173"/>
      <c r="BR99" s="173"/>
      <c r="BS99" s="173"/>
      <c r="BT99" s="173"/>
      <c r="BU99" s="173"/>
      <c r="BV99" s="173"/>
      <c r="BX99" s="51"/>
      <c r="BY99" s="51"/>
      <c r="BZ99" s="51"/>
      <c r="CI99" s="290">
        <v>1</v>
      </c>
      <c r="CJ99" s="93" t="s">
        <v>83</v>
      </c>
      <c r="CK99" s="93" t="s">
        <v>83</v>
      </c>
      <c r="CL99" s="93" t="s">
        <v>331</v>
      </c>
      <c r="CM99" s="291">
        <v>194</v>
      </c>
    </row>
    <row r="100" spans="1:91" s="49" customFormat="1" ht="13.5">
      <c r="A100" s="171"/>
      <c r="B100" s="51"/>
      <c r="AA100" s="171"/>
      <c r="AB100" s="171"/>
      <c r="AC100" s="171"/>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c r="BC100" s="173"/>
      <c r="BD100" s="173"/>
      <c r="BE100" s="173"/>
      <c r="BF100" s="173"/>
      <c r="BG100" s="173"/>
      <c r="BH100" s="173"/>
      <c r="BI100" s="173"/>
      <c r="BJ100" s="173"/>
      <c r="BK100" s="173"/>
      <c r="BL100" s="173"/>
      <c r="BM100" s="173"/>
      <c r="BN100" s="173"/>
      <c r="BO100" s="173"/>
      <c r="BP100" s="173"/>
      <c r="BQ100" s="173"/>
      <c r="BR100" s="173"/>
      <c r="BS100" s="173"/>
      <c r="BT100" s="173"/>
      <c r="BU100" s="173"/>
      <c r="BV100" s="173"/>
      <c r="BX100" s="51"/>
      <c r="BY100" s="51"/>
      <c r="BZ100" s="51"/>
      <c r="CI100" s="290">
        <v>1</v>
      </c>
      <c r="CJ100" s="93" t="s">
        <v>83</v>
      </c>
      <c r="CK100" s="93" t="s">
        <v>83</v>
      </c>
      <c r="CL100" s="93" t="s">
        <v>332</v>
      </c>
      <c r="CM100" s="291">
        <v>195</v>
      </c>
    </row>
    <row r="101" spans="1:91" s="49" customFormat="1" ht="13.5">
      <c r="A101" s="171"/>
      <c r="B101" s="51"/>
      <c r="AA101" s="171"/>
      <c r="AB101" s="171"/>
      <c r="AC101" s="171"/>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173"/>
      <c r="BI101" s="173"/>
      <c r="BJ101" s="173"/>
      <c r="BK101" s="173"/>
      <c r="BL101" s="173"/>
      <c r="BM101" s="173"/>
      <c r="BN101" s="173"/>
      <c r="BO101" s="173"/>
      <c r="BP101" s="173"/>
      <c r="BQ101" s="173"/>
      <c r="BR101" s="173"/>
      <c r="BS101" s="173"/>
      <c r="BT101" s="173"/>
      <c r="BU101" s="173"/>
      <c r="BV101" s="173"/>
      <c r="BX101" s="51"/>
      <c r="BY101" s="51"/>
      <c r="BZ101" s="51"/>
      <c r="CI101" s="290">
        <v>1</v>
      </c>
      <c r="CJ101" s="93" t="s">
        <v>83</v>
      </c>
      <c r="CK101" s="93" t="s">
        <v>83</v>
      </c>
      <c r="CL101" s="93" t="s">
        <v>333</v>
      </c>
      <c r="CM101" s="291">
        <v>196</v>
      </c>
    </row>
    <row r="102" spans="1:91" s="49" customFormat="1" ht="13.5">
      <c r="A102" s="171"/>
      <c r="B102" s="51"/>
      <c r="AA102" s="171"/>
      <c r="AB102" s="171"/>
      <c r="AC102" s="171"/>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3"/>
      <c r="BQ102" s="173"/>
      <c r="BR102" s="173"/>
      <c r="BS102" s="173"/>
      <c r="BT102" s="173"/>
      <c r="BU102" s="173"/>
      <c r="BV102" s="173"/>
      <c r="BX102" s="51"/>
      <c r="BY102" s="51"/>
      <c r="BZ102" s="51"/>
      <c r="CI102" s="290">
        <v>1</v>
      </c>
      <c r="CJ102" s="93" t="s">
        <v>83</v>
      </c>
      <c r="CK102" s="93" t="s">
        <v>83</v>
      </c>
      <c r="CL102" s="93" t="s">
        <v>334</v>
      </c>
      <c r="CM102" s="291">
        <v>197</v>
      </c>
    </row>
    <row r="103" spans="1:91" s="49" customFormat="1" ht="13.5">
      <c r="A103" s="171"/>
      <c r="B103" s="51"/>
      <c r="AA103" s="171"/>
      <c r="AB103" s="171"/>
      <c r="AC103" s="171"/>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3"/>
      <c r="BQ103" s="173"/>
      <c r="BR103" s="173"/>
      <c r="BS103" s="173"/>
      <c r="BT103" s="173"/>
      <c r="BU103" s="173"/>
      <c r="BV103" s="173"/>
      <c r="BX103" s="51"/>
      <c r="BY103" s="51"/>
      <c r="BZ103" s="51"/>
      <c r="CI103" s="290">
        <v>1</v>
      </c>
      <c r="CJ103" s="93" t="s">
        <v>83</v>
      </c>
      <c r="CK103" s="93" t="s">
        <v>83</v>
      </c>
      <c r="CL103" s="93" t="s">
        <v>335</v>
      </c>
      <c r="CM103" s="291">
        <v>198</v>
      </c>
    </row>
    <row r="104" spans="1:91" s="49" customFormat="1" ht="13.5">
      <c r="A104" s="171"/>
      <c r="B104" s="51"/>
      <c r="AA104" s="171"/>
      <c r="AB104" s="171"/>
      <c r="AC104" s="171"/>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3"/>
      <c r="BA104" s="173"/>
      <c r="BB104" s="173"/>
      <c r="BC104" s="173"/>
      <c r="BD104" s="173"/>
      <c r="BE104" s="173"/>
      <c r="BF104" s="173"/>
      <c r="BG104" s="173"/>
      <c r="BH104" s="173"/>
      <c r="BI104" s="173"/>
      <c r="BJ104" s="173"/>
      <c r="BK104" s="173"/>
      <c r="BL104" s="173"/>
      <c r="BM104" s="173"/>
      <c r="BN104" s="173"/>
      <c r="BO104" s="173"/>
      <c r="BP104" s="173"/>
      <c r="BQ104" s="173"/>
      <c r="BR104" s="173"/>
      <c r="BS104" s="173"/>
      <c r="BT104" s="173"/>
      <c r="BU104" s="173"/>
      <c r="BV104" s="173"/>
      <c r="BX104" s="51"/>
      <c r="BY104" s="51"/>
      <c r="BZ104" s="51"/>
      <c r="CI104" s="290">
        <v>1</v>
      </c>
      <c r="CJ104" s="93" t="s">
        <v>83</v>
      </c>
      <c r="CK104" s="93" t="s">
        <v>83</v>
      </c>
      <c r="CL104" s="93" t="s">
        <v>336</v>
      </c>
      <c r="CM104" s="291">
        <v>199</v>
      </c>
    </row>
    <row r="105" spans="1:91" s="49" customFormat="1" ht="13.5">
      <c r="A105" s="171"/>
      <c r="B105" s="51"/>
      <c r="AA105" s="171"/>
      <c r="AB105" s="171"/>
      <c r="AC105" s="171"/>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c r="BC105" s="173"/>
      <c r="BD105" s="173"/>
      <c r="BE105" s="173"/>
      <c r="BF105" s="173"/>
      <c r="BG105" s="173"/>
      <c r="BH105" s="173"/>
      <c r="BI105" s="173"/>
      <c r="BJ105" s="173"/>
      <c r="BK105" s="173"/>
      <c r="BL105" s="173"/>
      <c r="BM105" s="173"/>
      <c r="BN105" s="173"/>
      <c r="BO105" s="173"/>
      <c r="BP105" s="173"/>
      <c r="BQ105" s="173"/>
      <c r="BR105" s="173"/>
      <c r="BS105" s="173"/>
      <c r="BT105" s="173"/>
      <c r="BU105" s="173"/>
      <c r="BV105" s="173"/>
      <c r="BX105" s="51"/>
      <c r="BY105" s="51"/>
      <c r="BZ105" s="51"/>
      <c r="CI105" s="290">
        <v>1</v>
      </c>
      <c r="CJ105" s="93" t="s">
        <v>83</v>
      </c>
      <c r="CK105" s="93" t="s">
        <v>83</v>
      </c>
      <c r="CL105" s="93" t="s">
        <v>337</v>
      </c>
      <c r="CM105" s="291">
        <v>200</v>
      </c>
    </row>
    <row r="106" spans="1:91" s="49" customFormat="1" ht="13.5">
      <c r="A106" s="171"/>
      <c r="B106" s="51"/>
      <c r="AA106" s="171"/>
      <c r="AB106" s="171"/>
      <c r="AC106" s="171"/>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c r="BC106" s="173"/>
      <c r="BD106" s="173"/>
      <c r="BE106" s="173"/>
      <c r="BF106" s="173"/>
      <c r="BG106" s="173"/>
      <c r="BH106" s="173"/>
      <c r="BI106" s="173"/>
      <c r="BJ106" s="173"/>
      <c r="BK106" s="173"/>
      <c r="BL106" s="173"/>
      <c r="BM106" s="173"/>
      <c r="BN106" s="173"/>
      <c r="BO106" s="173"/>
      <c r="BP106" s="173"/>
      <c r="BQ106" s="173"/>
      <c r="BR106" s="173"/>
      <c r="BS106" s="173"/>
      <c r="BT106" s="173"/>
      <c r="BU106" s="173"/>
      <c r="BV106" s="173"/>
      <c r="BX106" s="51"/>
      <c r="BY106" s="51"/>
      <c r="BZ106" s="51"/>
      <c r="CI106" s="290">
        <v>1</v>
      </c>
      <c r="CJ106" s="93" t="s">
        <v>83</v>
      </c>
      <c r="CK106" s="93" t="s">
        <v>83</v>
      </c>
      <c r="CL106" s="93" t="s">
        <v>338</v>
      </c>
      <c r="CM106" s="291">
        <v>201</v>
      </c>
    </row>
    <row r="107" spans="1:91" s="49" customFormat="1" ht="13.5">
      <c r="A107" s="171"/>
      <c r="B107" s="51"/>
      <c r="AA107" s="171"/>
      <c r="AB107" s="171"/>
      <c r="AC107" s="171"/>
      <c r="AD107" s="173"/>
      <c r="AE107" s="173"/>
      <c r="AF107" s="173"/>
      <c r="AG107" s="173"/>
      <c r="AH107" s="173"/>
      <c r="AI107" s="173"/>
      <c r="AJ107" s="173"/>
      <c r="AK107" s="173"/>
      <c r="AL107" s="173"/>
      <c r="AM107" s="173"/>
      <c r="AN107" s="173"/>
      <c r="AO107" s="173"/>
      <c r="AP107" s="173"/>
      <c r="AQ107" s="173"/>
      <c r="AR107" s="173"/>
      <c r="AS107" s="173"/>
      <c r="AT107" s="173"/>
      <c r="AU107" s="173"/>
      <c r="AV107" s="173"/>
      <c r="AW107" s="173"/>
      <c r="AX107" s="173"/>
      <c r="AY107" s="173"/>
      <c r="AZ107" s="173"/>
      <c r="BA107" s="173"/>
      <c r="BB107" s="173"/>
      <c r="BC107" s="173"/>
      <c r="BD107" s="173"/>
      <c r="BE107" s="173"/>
      <c r="BF107" s="173"/>
      <c r="BG107" s="173"/>
      <c r="BH107" s="173"/>
      <c r="BI107" s="173"/>
      <c r="BJ107" s="173"/>
      <c r="BK107" s="173"/>
      <c r="BL107" s="173"/>
      <c r="BM107" s="173"/>
      <c r="BN107" s="173"/>
      <c r="BO107" s="173"/>
      <c r="BP107" s="173"/>
      <c r="BQ107" s="173"/>
      <c r="BR107" s="173"/>
      <c r="BS107" s="173"/>
      <c r="BT107" s="173"/>
      <c r="BU107" s="173"/>
      <c r="BV107" s="173"/>
      <c r="BX107" s="51"/>
      <c r="BY107" s="51"/>
      <c r="BZ107" s="51"/>
      <c r="CI107" s="290">
        <v>1</v>
      </c>
      <c r="CJ107" s="93" t="s">
        <v>83</v>
      </c>
      <c r="CK107" s="93" t="s">
        <v>83</v>
      </c>
      <c r="CL107" s="93" t="s">
        <v>339</v>
      </c>
      <c r="CM107" s="291">
        <v>202</v>
      </c>
    </row>
    <row r="108" spans="1:91" s="49" customFormat="1" ht="13.5">
      <c r="A108" s="171"/>
      <c r="B108" s="51"/>
      <c r="AA108" s="171"/>
      <c r="AB108" s="171"/>
      <c r="AC108" s="171"/>
      <c r="AD108" s="173"/>
      <c r="AE108" s="173"/>
      <c r="AF108" s="173"/>
      <c r="AG108" s="173"/>
      <c r="AH108" s="173"/>
      <c r="AI108" s="173"/>
      <c r="AJ108" s="173"/>
      <c r="AK108" s="173"/>
      <c r="AL108" s="173"/>
      <c r="AM108" s="173"/>
      <c r="AN108" s="173"/>
      <c r="AO108" s="173"/>
      <c r="AP108" s="173"/>
      <c r="AQ108" s="173"/>
      <c r="AR108" s="173"/>
      <c r="AS108" s="173"/>
      <c r="AT108" s="173"/>
      <c r="AU108" s="173"/>
      <c r="AV108" s="173"/>
      <c r="AW108" s="173"/>
      <c r="AX108" s="173"/>
      <c r="AY108" s="173"/>
      <c r="AZ108" s="173"/>
      <c r="BA108" s="173"/>
      <c r="BB108" s="173"/>
      <c r="BC108" s="173"/>
      <c r="BD108" s="173"/>
      <c r="BE108" s="173"/>
      <c r="BF108" s="173"/>
      <c r="BG108" s="173"/>
      <c r="BH108" s="173"/>
      <c r="BI108" s="173"/>
      <c r="BJ108" s="173"/>
      <c r="BK108" s="173"/>
      <c r="BL108" s="173"/>
      <c r="BM108" s="173"/>
      <c r="BN108" s="173"/>
      <c r="BO108" s="173"/>
      <c r="BP108" s="173"/>
      <c r="BQ108" s="173"/>
      <c r="BR108" s="173"/>
      <c r="BS108" s="173"/>
      <c r="BT108" s="173"/>
      <c r="BU108" s="173"/>
      <c r="BV108" s="173"/>
      <c r="BX108" s="51"/>
      <c r="BY108" s="51"/>
      <c r="BZ108" s="51"/>
      <c r="CI108" s="290">
        <v>1</v>
      </c>
      <c r="CJ108" s="93" t="s">
        <v>83</v>
      </c>
      <c r="CK108" s="93" t="s">
        <v>83</v>
      </c>
      <c r="CL108" s="93" t="s">
        <v>340</v>
      </c>
      <c r="CM108" s="291">
        <v>203</v>
      </c>
    </row>
    <row r="109" spans="1:91" s="49" customFormat="1" ht="13.5">
      <c r="A109" s="171"/>
      <c r="B109" s="51"/>
      <c r="AA109" s="171"/>
      <c r="AB109" s="171"/>
      <c r="AC109" s="171"/>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3"/>
      <c r="BC109" s="173"/>
      <c r="BD109" s="173"/>
      <c r="BE109" s="173"/>
      <c r="BF109" s="173"/>
      <c r="BG109" s="173"/>
      <c r="BH109" s="173"/>
      <c r="BI109" s="173"/>
      <c r="BJ109" s="173"/>
      <c r="BK109" s="173"/>
      <c r="BL109" s="173"/>
      <c r="BM109" s="173"/>
      <c r="BN109" s="173"/>
      <c r="BO109" s="173"/>
      <c r="BP109" s="173"/>
      <c r="BQ109" s="173"/>
      <c r="BR109" s="173"/>
      <c r="BS109" s="173"/>
      <c r="BT109" s="173"/>
      <c r="BU109" s="173"/>
      <c r="BV109" s="173"/>
      <c r="BX109" s="51"/>
      <c r="BY109" s="51"/>
      <c r="BZ109" s="51"/>
      <c r="CI109" s="290">
        <v>1</v>
      </c>
      <c r="CJ109" s="93" t="s">
        <v>83</v>
      </c>
      <c r="CK109" s="93" t="s">
        <v>83</v>
      </c>
      <c r="CL109" s="93" t="s">
        <v>341</v>
      </c>
      <c r="CM109" s="291">
        <v>204</v>
      </c>
    </row>
    <row r="110" spans="1:91" s="49" customFormat="1" ht="13.5">
      <c r="A110" s="171"/>
      <c r="B110" s="51"/>
      <c r="AA110" s="171"/>
      <c r="AB110" s="171"/>
      <c r="AC110" s="171"/>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c r="BC110" s="173"/>
      <c r="BD110" s="173"/>
      <c r="BE110" s="173"/>
      <c r="BF110" s="173"/>
      <c r="BG110" s="173"/>
      <c r="BH110" s="173"/>
      <c r="BI110" s="173"/>
      <c r="BJ110" s="173"/>
      <c r="BK110" s="173"/>
      <c r="BL110" s="173"/>
      <c r="BM110" s="173"/>
      <c r="BN110" s="173"/>
      <c r="BO110" s="173"/>
      <c r="BP110" s="173"/>
      <c r="BQ110" s="173"/>
      <c r="BR110" s="173"/>
      <c r="BS110" s="173"/>
      <c r="BT110" s="173"/>
      <c r="BU110" s="173"/>
      <c r="BV110" s="173"/>
      <c r="BX110" s="51"/>
      <c r="BY110" s="51"/>
      <c r="BZ110" s="51"/>
      <c r="CI110" s="290">
        <v>1</v>
      </c>
      <c r="CJ110" s="93" t="s">
        <v>83</v>
      </c>
      <c r="CK110" s="93" t="s">
        <v>83</v>
      </c>
      <c r="CL110" s="93" t="s">
        <v>342</v>
      </c>
      <c r="CM110" s="291">
        <v>205</v>
      </c>
    </row>
    <row r="111" spans="1:91" s="49" customFormat="1" ht="13.5">
      <c r="A111" s="171"/>
      <c r="B111" s="51"/>
      <c r="AA111" s="171"/>
      <c r="AB111" s="171"/>
      <c r="AC111" s="171"/>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c r="BC111" s="173"/>
      <c r="BD111" s="173"/>
      <c r="BE111" s="173"/>
      <c r="BF111" s="173"/>
      <c r="BG111" s="173"/>
      <c r="BH111" s="173"/>
      <c r="BI111" s="173"/>
      <c r="BJ111" s="173"/>
      <c r="BK111" s="173"/>
      <c r="BL111" s="173"/>
      <c r="BM111" s="173"/>
      <c r="BN111" s="173"/>
      <c r="BO111" s="173"/>
      <c r="BP111" s="173"/>
      <c r="BQ111" s="173"/>
      <c r="BR111" s="173"/>
      <c r="BS111" s="173"/>
      <c r="BT111" s="173"/>
      <c r="BU111" s="173"/>
      <c r="BV111" s="173"/>
      <c r="BX111" s="51"/>
      <c r="BY111" s="51"/>
      <c r="BZ111" s="51"/>
      <c r="CI111" s="290">
        <v>1</v>
      </c>
      <c r="CJ111" s="93" t="s">
        <v>83</v>
      </c>
      <c r="CK111" s="93" t="s">
        <v>83</v>
      </c>
      <c r="CL111" s="93" t="s">
        <v>343</v>
      </c>
      <c r="CM111" s="291">
        <v>206</v>
      </c>
    </row>
    <row r="112" spans="1:91" s="49" customFormat="1" ht="13.5">
      <c r="A112" s="171"/>
      <c r="B112" s="51"/>
      <c r="AA112" s="171"/>
      <c r="AB112" s="171"/>
      <c r="AC112" s="171"/>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c r="BC112" s="173"/>
      <c r="BD112" s="173"/>
      <c r="BE112" s="173"/>
      <c r="BF112" s="173"/>
      <c r="BG112" s="173"/>
      <c r="BH112" s="173"/>
      <c r="BI112" s="173"/>
      <c r="BJ112" s="173"/>
      <c r="BK112" s="173"/>
      <c r="BL112" s="173"/>
      <c r="BM112" s="173"/>
      <c r="BN112" s="173"/>
      <c r="BO112" s="173"/>
      <c r="BP112" s="173"/>
      <c r="BQ112" s="173"/>
      <c r="BR112" s="173"/>
      <c r="BS112" s="173"/>
      <c r="BT112" s="173"/>
      <c r="BU112" s="173"/>
      <c r="BV112" s="173"/>
      <c r="BX112" s="51"/>
      <c r="BY112" s="51"/>
      <c r="BZ112" s="51"/>
      <c r="CI112" s="290">
        <v>1</v>
      </c>
      <c r="CJ112" s="93" t="s">
        <v>83</v>
      </c>
      <c r="CK112" s="93" t="s">
        <v>83</v>
      </c>
      <c r="CL112" s="93" t="s">
        <v>344</v>
      </c>
      <c r="CM112" s="291">
        <v>207</v>
      </c>
    </row>
    <row r="113" spans="1:91" s="49" customFormat="1" ht="13.5">
      <c r="A113" s="171"/>
      <c r="B113" s="51"/>
      <c r="AA113" s="171"/>
      <c r="AB113" s="171"/>
      <c r="AC113" s="171"/>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3"/>
      <c r="BC113" s="173"/>
      <c r="BD113" s="173"/>
      <c r="BE113" s="173"/>
      <c r="BF113" s="173"/>
      <c r="BG113" s="173"/>
      <c r="BH113" s="173"/>
      <c r="BI113" s="173"/>
      <c r="BJ113" s="173"/>
      <c r="BK113" s="173"/>
      <c r="BL113" s="173"/>
      <c r="BM113" s="173"/>
      <c r="BN113" s="173"/>
      <c r="BO113" s="173"/>
      <c r="BP113" s="173"/>
      <c r="BQ113" s="173"/>
      <c r="BR113" s="173"/>
      <c r="BS113" s="173"/>
      <c r="BT113" s="173"/>
      <c r="BU113" s="173"/>
      <c r="BV113" s="173"/>
      <c r="BX113" s="51"/>
      <c r="BY113" s="51"/>
      <c r="BZ113" s="51"/>
      <c r="CI113" s="290">
        <v>1</v>
      </c>
      <c r="CJ113" s="93" t="s">
        <v>83</v>
      </c>
      <c r="CK113" s="93" t="s">
        <v>83</v>
      </c>
      <c r="CL113" s="93" t="s">
        <v>1073</v>
      </c>
      <c r="CM113" s="291">
        <v>208</v>
      </c>
    </row>
    <row r="114" spans="1:91" s="49" customFormat="1" ht="13.5">
      <c r="A114" s="171"/>
      <c r="B114" s="51"/>
      <c r="AA114" s="171"/>
      <c r="AB114" s="171"/>
      <c r="AC114" s="171"/>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c r="BC114" s="173"/>
      <c r="BD114" s="173"/>
      <c r="BE114" s="173"/>
      <c r="BF114" s="173"/>
      <c r="BG114" s="173"/>
      <c r="BH114" s="173"/>
      <c r="BI114" s="173"/>
      <c r="BJ114" s="173"/>
      <c r="BK114" s="173"/>
      <c r="BL114" s="173"/>
      <c r="BM114" s="173"/>
      <c r="BN114" s="173"/>
      <c r="BO114" s="173"/>
      <c r="BP114" s="173"/>
      <c r="BQ114" s="173"/>
      <c r="BR114" s="173"/>
      <c r="BS114" s="173"/>
      <c r="BT114" s="173"/>
      <c r="BU114" s="173"/>
      <c r="BV114" s="173"/>
      <c r="BX114" s="51"/>
      <c r="BY114" s="51"/>
      <c r="BZ114" s="51"/>
      <c r="CI114" s="290">
        <v>1</v>
      </c>
      <c r="CJ114" s="93" t="s">
        <v>83</v>
      </c>
      <c r="CK114" s="93" t="s">
        <v>83</v>
      </c>
      <c r="CL114" s="93" t="s">
        <v>1074</v>
      </c>
      <c r="CM114" s="291">
        <v>209</v>
      </c>
    </row>
    <row r="115" spans="1:91" s="49" customFormat="1" ht="13.5">
      <c r="A115" s="171"/>
      <c r="B115" s="51"/>
      <c r="AA115" s="171"/>
      <c r="AB115" s="171"/>
      <c r="AC115" s="171"/>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c r="BC115" s="173"/>
      <c r="BD115" s="173"/>
      <c r="BE115" s="173"/>
      <c r="BF115" s="173"/>
      <c r="BG115" s="173"/>
      <c r="BH115" s="173"/>
      <c r="BI115" s="173"/>
      <c r="BJ115" s="173"/>
      <c r="BK115" s="173"/>
      <c r="BL115" s="173"/>
      <c r="BM115" s="173"/>
      <c r="BN115" s="173"/>
      <c r="BO115" s="173"/>
      <c r="BP115" s="173"/>
      <c r="BQ115" s="173"/>
      <c r="BR115" s="173"/>
      <c r="BS115" s="173"/>
      <c r="BT115" s="173"/>
      <c r="BU115" s="173"/>
      <c r="BV115" s="173"/>
      <c r="BX115" s="51"/>
      <c r="BY115" s="51"/>
      <c r="BZ115" s="51"/>
      <c r="CI115" s="290">
        <v>1</v>
      </c>
      <c r="CJ115" s="93" t="s">
        <v>83</v>
      </c>
      <c r="CK115" s="93" t="s">
        <v>83</v>
      </c>
      <c r="CL115" s="93" t="s">
        <v>1075</v>
      </c>
      <c r="CM115" s="291">
        <v>210</v>
      </c>
    </row>
    <row r="116" spans="1:91" s="49" customFormat="1" ht="13.5">
      <c r="A116" s="171"/>
      <c r="B116" s="51"/>
      <c r="AA116" s="171"/>
      <c r="AB116" s="171"/>
      <c r="AC116" s="171"/>
      <c r="AD116" s="173"/>
      <c r="AE116" s="173"/>
      <c r="AF116" s="173"/>
      <c r="AG116" s="173"/>
      <c r="AH116" s="173"/>
      <c r="AI116" s="173"/>
      <c r="AJ116" s="173"/>
      <c r="AK116" s="173"/>
      <c r="AL116" s="173"/>
      <c r="AM116" s="173"/>
      <c r="AN116" s="173"/>
      <c r="AO116" s="173"/>
      <c r="AP116" s="173"/>
      <c r="AQ116" s="173"/>
      <c r="AR116" s="173"/>
      <c r="AS116" s="173"/>
      <c r="AT116" s="173"/>
      <c r="AU116" s="173"/>
      <c r="AV116" s="173"/>
      <c r="AW116" s="173"/>
      <c r="AX116" s="173"/>
      <c r="AY116" s="173"/>
      <c r="AZ116" s="173"/>
      <c r="BA116" s="173"/>
      <c r="BB116" s="173"/>
      <c r="BC116" s="173"/>
      <c r="BD116" s="173"/>
      <c r="BE116" s="173"/>
      <c r="BF116" s="173"/>
      <c r="BG116" s="173"/>
      <c r="BH116" s="173"/>
      <c r="BI116" s="173"/>
      <c r="BJ116" s="173"/>
      <c r="BK116" s="173"/>
      <c r="BL116" s="173"/>
      <c r="BM116" s="173"/>
      <c r="BN116" s="173"/>
      <c r="BO116" s="173"/>
      <c r="BP116" s="173"/>
      <c r="BQ116" s="173"/>
      <c r="BR116" s="173"/>
      <c r="BS116" s="173"/>
      <c r="BT116" s="173"/>
      <c r="BU116" s="173"/>
      <c r="BV116" s="173"/>
      <c r="BX116" s="51"/>
      <c r="BY116" s="51"/>
      <c r="BZ116" s="51"/>
      <c r="CI116" s="290">
        <v>1</v>
      </c>
      <c r="CJ116" s="93" t="s">
        <v>83</v>
      </c>
      <c r="CK116" s="93" t="s">
        <v>83</v>
      </c>
      <c r="CL116" s="93" t="s">
        <v>972</v>
      </c>
      <c r="CM116" s="291">
        <v>211</v>
      </c>
    </row>
    <row r="117" spans="1:91" s="49" customFormat="1" ht="13.5">
      <c r="A117" s="171"/>
      <c r="B117" s="51"/>
      <c r="AA117" s="171"/>
      <c r="AB117" s="171"/>
      <c r="AC117" s="171"/>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3"/>
      <c r="AY117" s="173"/>
      <c r="AZ117" s="173"/>
      <c r="BA117" s="173"/>
      <c r="BB117" s="173"/>
      <c r="BC117" s="173"/>
      <c r="BD117" s="173"/>
      <c r="BE117" s="173"/>
      <c r="BF117" s="173"/>
      <c r="BG117" s="173"/>
      <c r="BH117" s="173"/>
      <c r="BI117" s="173"/>
      <c r="BJ117" s="173"/>
      <c r="BK117" s="173"/>
      <c r="BL117" s="173"/>
      <c r="BM117" s="173"/>
      <c r="BN117" s="173"/>
      <c r="BO117" s="173"/>
      <c r="BP117" s="173"/>
      <c r="BQ117" s="173"/>
      <c r="BR117" s="173"/>
      <c r="BS117" s="173"/>
      <c r="BT117" s="173"/>
      <c r="BU117" s="173"/>
      <c r="BV117" s="173"/>
      <c r="BX117" s="51"/>
      <c r="BY117" s="51"/>
      <c r="BZ117" s="51"/>
      <c r="CI117" s="290">
        <v>1</v>
      </c>
      <c r="CJ117" s="93" t="s">
        <v>83</v>
      </c>
      <c r="CK117" s="93" t="s">
        <v>83</v>
      </c>
      <c r="CL117" s="93" t="s">
        <v>1076</v>
      </c>
      <c r="CM117" s="291">
        <v>212</v>
      </c>
    </row>
    <row r="118" spans="1:91" s="49" customFormat="1" ht="13.5">
      <c r="A118" s="171"/>
      <c r="B118" s="51"/>
      <c r="AA118" s="171"/>
      <c r="AB118" s="171"/>
      <c r="AC118" s="171"/>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c r="BC118" s="173"/>
      <c r="BD118" s="173"/>
      <c r="BE118" s="173"/>
      <c r="BF118" s="173"/>
      <c r="BG118" s="173"/>
      <c r="BH118" s="173"/>
      <c r="BI118" s="173"/>
      <c r="BJ118" s="173"/>
      <c r="BK118" s="173"/>
      <c r="BL118" s="173"/>
      <c r="BM118" s="173"/>
      <c r="BN118" s="173"/>
      <c r="BO118" s="173"/>
      <c r="BP118" s="173"/>
      <c r="BQ118" s="173"/>
      <c r="BR118" s="173"/>
      <c r="BS118" s="173"/>
      <c r="BT118" s="173"/>
      <c r="BU118" s="173"/>
      <c r="BV118" s="173"/>
      <c r="BX118" s="51"/>
      <c r="BY118" s="51"/>
      <c r="BZ118" s="51"/>
      <c r="CI118" s="290">
        <v>1</v>
      </c>
      <c r="CJ118" s="93" t="s">
        <v>83</v>
      </c>
      <c r="CK118" s="93" t="s">
        <v>83</v>
      </c>
      <c r="CL118" s="93" t="s">
        <v>1077</v>
      </c>
      <c r="CM118" s="291">
        <v>213</v>
      </c>
    </row>
    <row r="119" spans="1:91" s="49" customFormat="1" ht="13.5">
      <c r="A119" s="171"/>
      <c r="B119" s="51"/>
      <c r="AA119" s="171"/>
      <c r="AB119" s="171"/>
      <c r="AC119" s="171"/>
      <c r="AD119" s="173"/>
      <c r="AE119" s="173"/>
      <c r="AF119" s="173"/>
      <c r="AG119" s="173"/>
      <c r="AH119" s="173"/>
      <c r="AI119" s="173"/>
      <c r="AJ119" s="173"/>
      <c r="AK119" s="173"/>
      <c r="AL119" s="173"/>
      <c r="AM119" s="173"/>
      <c r="AN119" s="173"/>
      <c r="AO119" s="173"/>
      <c r="AP119" s="173"/>
      <c r="AQ119" s="173"/>
      <c r="AR119" s="173"/>
      <c r="AS119" s="173"/>
      <c r="AT119" s="173"/>
      <c r="AU119" s="173"/>
      <c r="AV119" s="173"/>
      <c r="AW119" s="173"/>
      <c r="AX119" s="173"/>
      <c r="AY119" s="173"/>
      <c r="AZ119" s="173"/>
      <c r="BA119" s="173"/>
      <c r="BB119" s="173"/>
      <c r="BC119" s="173"/>
      <c r="BD119" s="173"/>
      <c r="BE119" s="173"/>
      <c r="BF119" s="173"/>
      <c r="BG119" s="173"/>
      <c r="BH119" s="173"/>
      <c r="BI119" s="173"/>
      <c r="BJ119" s="173"/>
      <c r="BK119" s="173"/>
      <c r="BL119" s="173"/>
      <c r="BM119" s="173"/>
      <c r="BN119" s="173"/>
      <c r="BO119" s="173"/>
      <c r="BP119" s="173"/>
      <c r="BQ119" s="173"/>
      <c r="BR119" s="173"/>
      <c r="BS119" s="173"/>
      <c r="BT119" s="173"/>
      <c r="BU119" s="173"/>
      <c r="BV119" s="173"/>
      <c r="BX119" s="51"/>
      <c r="BY119" s="51"/>
      <c r="BZ119" s="51"/>
      <c r="CI119" s="290">
        <v>1</v>
      </c>
      <c r="CJ119" s="93" t="s">
        <v>83</v>
      </c>
      <c r="CK119" s="93" t="s">
        <v>83</v>
      </c>
      <c r="CL119" s="93" t="s">
        <v>973</v>
      </c>
      <c r="CM119" s="291">
        <v>214</v>
      </c>
    </row>
    <row r="120" spans="1:91" s="49" customFormat="1" ht="13.5">
      <c r="A120" s="171"/>
      <c r="B120" s="51"/>
      <c r="AA120" s="171"/>
      <c r="AB120" s="171"/>
      <c r="AC120" s="171"/>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c r="BC120" s="173"/>
      <c r="BD120" s="173"/>
      <c r="BE120" s="173"/>
      <c r="BF120" s="173"/>
      <c r="BG120" s="173"/>
      <c r="BH120" s="173"/>
      <c r="BI120" s="173"/>
      <c r="BJ120" s="173"/>
      <c r="BK120" s="173"/>
      <c r="BL120" s="173"/>
      <c r="BM120" s="173"/>
      <c r="BN120" s="173"/>
      <c r="BO120" s="173"/>
      <c r="BP120" s="173"/>
      <c r="BQ120" s="173"/>
      <c r="BR120" s="173"/>
      <c r="BS120" s="173"/>
      <c r="BT120" s="173"/>
      <c r="BU120" s="173"/>
      <c r="BV120" s="173"/>
      <c r="BX120" s="51"/>
      <c r="BY120" s="51"/>
      <c r="BZ120" s="51"/>
      <c r="CI120" s="290">
        <v>1</v>
      </c>
      <c r="CJ120" s="93" t="s">
        <v>83</v>
      </c>
      <c r="CK120" s="93" t="s">
        <v>83</v>
      </c>
      <c r="CL120" s="93" t="s">
        <v>1078</v>
      </c>
      <c r="CM120" s="291">
        <v>215</v>
      </c>
    </row>
    <row r="121" spans="1:91" s="49" customFormat="1" ht="13.5">
      <c r="A121" s="171"/>
      <c r="B121" s="51"/>
      <c r="AA121" s="171"/>
      <c r="AB121" s="171"/>
      <c r="AC121" s="171"/>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c r="BC121" s="173"/>
      <c r="BD121" s="173"/>
      <c r="BE121" s="173"/>
      <c r="BF121" s="173"/>
      <c r="BG121" s="173"/>
      <c r="BH121" s="173"/>
      <c r="BI121" s="173"/>
      <c r="BJ121" s="173"/>
      <c r="BK121" s="173"/>
      <c r="BL121" s="173"/>
      <c r="BM121" s="173"/>
      <c r="BN121" s="173"/>
      <c r="BO121" s="173"/>
      <c r="BP121" s="173"/>
      <c r="BQ121" s="173"/>
      <c r="BR121" s="173"/>
      <c r="BS121" s="173"/>
      <c r="BT121" s="173"/>
      <c r="BU121" s="173"/>
      <c r="BV121" s="173"/>
      <c r="BX121" s="51"/>
      <c r="BY121" s="51"/>
      <c r="BZ121" s="51"/>
      <c r="CI121" s="290">
        <v>1</v>
      </c>
      <c r="CJ121" s="93" t="s">
        <v>83</v>
      </c>
      <c r="CK121" s="93" t="s">
        <v>83</v>
      </c>
      <c r="CL121" s="93" t="s">
        <v>1079</v>
      </c>
      <c r="CM121" s="291">
        <v>216</v>
      </c>
    </row>
    <row r="122" spans="1:91" s="49" customFormat="1" ht="13.5">
      <c r="A122" s="171"/>
      <c r="B122" s="51"/>
      <c r="AA122" s="171"/>
      <c r="AB122" s="171"/>
      <c r="AC122" s="171"/>
      <c r="AD122" s="173"/>
      <c r="AE122" s="173"/>
      <c r="AF122" s="173"/>
      <c r="AG122" s="173"/>
      <c r="AH122" s="173"/>
      <c r="AI122" s="173"/>
      <c r="AJ122" s="173"/>
      <c r="AK122" s="173"/>
      <c r="AL122" s="173"/>
      <c r="AM122" s="173"/>
      <c r="AN122" s="173"/>
      <c r="AO122" s="173"/>
      <c r="AP122" s="173"/>
      <c r="AQ122" s="173"/>
      <c r="AR122" s="173"/>
      <c r="AS122" s="173"/>
      <c r="AT122" s="173"/>
      <c r="AU122" s="173"/>
      <c r="AV122" s="173"/>
      <c r="AW122" s="173"/>
      <c r="AX122" s="173"/>
      <c r="AY122" s="173"/>
      <c r="AZ122" s="173"/>
      <c r="BA122" s="173"/>
      <c r="BB122" s="173"/>
      <c r="BC122" s="173"/>
      <c r="BD122" s="173"/>
      <c r="BE122" s="173"/>
      <c r="BF122" s="173"/>
      <c r="BG122" s="173"/>
      <c r="BH122" s="173"/>
      <c r="BI122" s="173"/>
      <c r="BJ122" s="173"/>
      <c r="BK122" s="173"/>
      <c r="BL122" s="173"/>
      <c r="BM122" s="173"/>
      <c r="BN122" s="173"/>
      <c r="BO122" s="173"/>
      <c r="BP122" s="173"/>
      <c r="BQ122" s="173"/>
      <c r="BR122" s="173"/>
      <c r="BS122" s="173"/>
      <c r="BT122" s="173"/>
      <c r="BU122" s="173"/>
      <c r="BV122" s="173"/>
      <c r="BX122" s="51"/>
      <c r="BY122" s="51"/>
      <c r="BZ122" s="51"/>
      <c r="CI122" s="290">
        <v>1</v>
      </c>
      <c r="CJ122" s="93" t="s">
        <v>83</v>
      </c>
      <c r="CK122" s="93" t="s">
        <v>83</v>
      </c>
      <c r="CL122" s="93" t="s">
        <v>1080</v>
      </c>
      <c r="CM122" s="291">
        <v>217</v>
      </c>
    </row>
    <row r="123" spans="1:91" s="49" customFormat="1" ht="13.5">
      <c r="A123" s="171"/>
      <c r="B123" s="51"/>
      <c r="AA123" s="171"/>
      <c r="AB123" s="171"/>
      <c r="AC123" s="171"/>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3"/>
      <c r="BA123" s="173"/>
      <c r="BB123" s="173"/>
      <c r="BC123" s="173"/>
      <c r="BD123" s="173"/>
      <c r="BE123" s="173"/>
      <c r="BF123" s="173"/>
      <c r="BG123" s="173"/>
      <c r="BH123" s="173"/>
      <c r="BI123" s="173"/>
      <c r="BJ123" s="173"/>
      <c r="BK123" s="173"/>
      <c r="BL123" s="173"/>
      <c r="BM123" s="173"/>
      <c r="BN123" s="173"/>
      <c r="BO123" s="173"/>
      <c r="BP123" s="173"/>
      <c r="BQ123" s="173"/>
      <c r="BR123" s="173"/>
      <c r="BS123" s="173"/>
      <c r="BT123" s="173"/>
      <c r="BU123" s="173"/>
      <c r="BV123" s="173"/>
      <c r="BX123" s="51"/>
      <c r="BY123" s="51"/>
      <c r="BZ123" s="51"/>
      <c r="CI123" s="290"/>
      <c r="CJ123" s="93"/>
      <c r="CK123" s="93"/>
      <c r="CL123" s="93"/>
      <c r="CM123" s="291">
        <v>218</v>
      </c>
    </row>
    <row r="124" spans="1:91" s="49" customFormat="1" ht="13.5">
      <c r="A124" s="171"/>
      <c r="B124" s="51"/>
      <c r="AA124" s="171"/>
      <c r="AB124" s="171"/>
      <c r="AC124" s="171"/>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3"/>
      <c r="BR124" s="173"/>
      <c r="BS124" s="173"/>
      <c r="BT124" s="173"/>
      <c r="BU124" s="173"/>
      <c r="BV124" s="173"/>
      <c r="BX124" s="51"/>
      <c r="BY124" s="51"/>
      <c r="BZ124" s="51"/>
      <c r="CI124" s="290"/>
      <c r="CJ124" s="93"/>
      <c r="CK124" s="93"/>
      <c r="CL124" s="93"/>
      <c r="CM124" s="291">
        <v>219</v>
      </c>
    </row>
    <row r="125" spans="1:91" s="49" customFormat="1" ht="13.5">
      <c r="A125" s="171"/>
      <c r="B125" s="51"/>
      <c r="AA125" s="171"/>
      <c r="AB125" s="171"/>
      <c r="AC125" s="171"/>
      <c r="AD125" s="173"/>
      <c r="AE125" s="173"/>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3"/>
      <c r="BC125" s="173"/>
      <c r="BD125" s="173"/>
      <c r="BE125" s="173"/>
      <c r="BF125" s="173"/>
      <c r="BG125" s="173"/>
      <c r="BH125" s="173"/>
      <c r="BI125" s="173"/>
      <c r="BJ125" s="173"/>
      <c r="BK125" s="173"/>
      <c r="BL125" s="173"/>
      <c r="BM125" s="173"/>
      <c r="BN125" s="173"/>
      <c r="BO125" s="173"/>
      <c r="BP125" s="173"/>
      <c r="BQ125" s="173"/>
      <c r="BR125" s="173"/>
      <c r="BS125" s="173"/>
      <c r="BT125" s="173"/>
      <c r="BU125" s="173"/>
      <c r="BV125" s="173"/>
      <c r="BX125" s="51"/>
      <c r="BY125" s="51"/>
      <c r="BZ125" s="51"/>
      <c r="CI125" s="290"/>
      <c r="CJ125" s="93"/>
      <c r="CK125" s="93"/>
      <c r="CL125" s="93"/>
      <c r="CM125" s="291">
        <v>220</v>
      </c>
    </row>
    <row r="126" spans="1:91" s="49" customFormat="1" ht="13.5">
      <c r="A126" s="171"/>
      <c r="B126" s="51"/>
      <c r="AA126" s="171"/>
      <c r="AB126" s="171"/>
      <c r="AC126" s="171"/>
      <c r="AD126" s="173"/>
      <c r="AE126" s="173"/>
      <c r="AF126" s="173"/>
      <c r="AG126" s="173"/>
      <c r="AH126" s="173"/>
      <c r="AI126" s="173"/>
      <c r="AJ126" s="173"/>
      <c r="AK126" s="173"/>
      <c r="AL126" s="173"/>
      <c r="AM126" s="173"/>
      <c r="AN126" s="173"/>
      <c r="AO126" s="173"/>
      <c r="AP126" s="173"/>
      <c r="AQ126" s="173"/>
      <c r="AR126" s="173"/>
      <c r="AS126" s="173"/>
      <c r="AT126" s="173"/>
      <c r="AU126" s="173"/>
      <c r="AV126" s="173"/>
      <c r="AW126" s="173"/>
      <c r="AX126" s="173"/>
      <c r="AY126" s="173"/>
      <c r="AZ126" s="173"/>
      <c r="BA126" s="173"/>
      <c r="BB126" s="173"/>
      <c r="BC126" s="173"/>
      <c r="BD126" s="173"/>
      <c r="BE126" s="173"/>
      <c r="BF126" s="173"/>
      <c r="BG126" s="173"/>
      <c r="BH126" s="173"/>
      <c r="BI126" s="173"/>
      <c r="BJ126" s="173"/>
      <c r="BK126" s="173"/>
      <c r="BL126" s="173"/>
      <c r="BM126" s="173"/>
      <c r="BN126" s="173"/>
      <c r="BO126" s="173"/>
      <c r="BP126" s="173"/>
      <c r="BQ126" s="173"/>
      <c r="BR126" s="173"/>
      <c r="BS126" s="173"/>
      <c r="BT126" s="173"/>
      <c r="BU126" s="173"/>
      <c r="BV126" s="173"/>
      <c r="BX126" s="51"/>
      <c r="BY126" s="51"/>
      <c r="BZ126" s="51"/>
      <c r="CI126" s="290">
        <v>2</v>
      </c>
      <c r="CJ126" s="93" t="s">
        <v>86</v>
      </c>
      <c r="CK126" s="93" t="s">
        <v>345</v>
      </c>
      <c r="CL126" s="93" t="s">
        <v>346</v>
      </c>
      <c r="CM126" s="291">
        <v>221</v>
      </c>
    </row>
    <row r="127" spans="1:91" s="49" customFormat="1" ht="13.5">
      <c r="A127" s="171"/>
      <c r="B127" s="51"/>
      <c r="AA127" s="171"/>
      <c r="AB127" s="171"/>
      <c r="AC127" s="171"/>
      <c r="AD127" s="173"/>
      <c r="AE127" s="173"/>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c r="BC127" s="173"/>
      <c r="BD127" s="173"/>
      <c r="BE127" s="173"/>
      <c r="BF127" s="173"/>
      <c r="BG127" s="173"/>
      <c r="BH127" s="173"/>
      <c r="BI127" s="173"/>
      <c r="BJ127" s="173"/>
      <c r="BK127" s="173"/>
      <c r="BL127" s="173"/>
      <c r="BM127" s="173"/>
      <c r="BN127" s="173"/>
      <c r="BO127" s="173"/>
      <c r="BP127" s="173"/>
      <c r="BQ127" s="173"/>
      <c r="BR127" s="173"/>
      <c r="BS127" s="173"/>
      <c r="BT127" s="173"/>
      <c r="BU127" s="173"/>
      <c r="BV127" s="173"/>
      <c r="BX127" s="51"/>
      <c r="BY127" s="51"/>
      <c r="BZ127" s="51"/>
      <c r="CI127" s="290">
        <v>2</v>
      </c>
      <c r="CJ127" s="93" t="s">
        <v>86</v>
      </c>
      <c r="CK127" s="93" t="s">
        <v>345</v>
      </c>
      <c r="CL127" s="93" t="s">
        <v>347</v>
      </c>
      <c r="CM127" s="291">
        <v>222</v>
      </c>
    </row>
    <row r="128" spans="1:91" s="49" customFormat="1" ht="13.5">
      <c r="A128" s="171"/>
      <c r="B128" s="51"/>
      <c r="AA128" s="171"/>
      <c r="AB128" s="171"/>
      <c r="AC128" s="171"/>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c r="BC128" s="173"/>
      <c r="BD128" s="173"/>
      <c r="BE128" s="173"/>
      <c r="BF128" s="173"/>
      <c r="BG128" s="173"/>
      <c r="BH128" s="173"/>
      <c r="BI128" s="173"/>
      <c r="BJ128" s="173"/>
      <c r="BK128" s="173"/>
      <c r="BL128" s="173"/>
      <c r="BM128" s="173"/>
      <c r="BN128" s="173"/>
      <c r="BO128" s="173"/>
      <c r="BP128" s="173"/>
      <c r="BQ128" s="173"/>
      <c r="BR128" s="173"/>
      <c r="BS128" s="173"/>
      <c r="BT128" s="173"/>
      <c r="BU128" s="173"/>
      <c r="BV128" s="173"/>
      <c r="BX128" s="51"/>
      <c r="BY128" s="51"/>
      <c r="BZ128" s="51"/>
      <c r="CI128" s="290">
        <v>2</v>
      </c>
      <c r="CJ128" s="93" t="s">
        <v>86</v>
      </c>
      <c r="CK128" s="93" t="s">
        <v>345</v>
      </c>
      <c r="CL128" s="93" t="s">
        <v>348</v>
      </c>
      <c r="CM128" s="291">
        <v>223</v>
      </c>
    </row>
    <row r="129" spans="1:91" s="49" customFormat="1" ht="13.5">
      <c r="A129" s="171"/>
      <c r="B129" s="51"/>
      <c r="AA129" s="171"/>
      <c r="AB129" s="171"/>
      <c r="AC129" s="171"/>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3"/>
      <c r="BC129" s="173"/>
      <c r="BD129" s="173"/>
      <c r="BE129" s="173"/>
      <c r="BF129" s="173"/>
      <c r="BG129" s="173"/>
      <c r="BH129" s="173"/>
      <c r="BI129" s="173"/>
      <c r="BJ129" s="173"/>
      <c r="BK129" s="173"/>
      <c r="BL129" s="173"/>
      <c r="BM129" s="173"/>
      <c r="BN129" s="173"/>
      <c r="BO129" s="173"/>
      <c r="BP129" s="173"/>
      <c r="BQ129" s="173"/>
      <c r="BR129" s="173"/>
      <c r="BS129" s="173"/>
      <c r="BT129" s="173"/>
      <c r="BU129" s="173"/>
      <c r="BV129" s="173"/>
      <c r="BX129" s="51"/>
      <c r="BY129" s="51"/>
      <c r="BZ129" s="51"/>
      <c r="CI129" s="294">
        <v>2</v>
      </c>
      <c r="CJ129" s="92" t="s">
        <v>86</v>
      </c>
      <c r="CK129" s="92" t="s">
        <v>345</v>
      </c>
      <c r="CL129" s="93" t="s">
        <v>349</v>
      </c>
      <c r="CM129" s="291">
        <v>224</v>
      </c>
    </row>
    <row r="130" spans="1:91" s="49" customFormat="1" ht="13.5">
      <c r="A130" s="171"/>
      <c r="B130" s="51"/>
      <c r="AA130" s="171"/>
      <c r="AB130" s="171"/>
      <c r="AC130" s="171"/>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c r="BC130" s="173"/>
      <c r="BD130" s="173"/>
      <c r="BE130" s="173"/>
      <c r="BF130" s="173"/>
      <c r="BG130" s="173"/>
      <c r="BH130" s="173"/>
      <c r="BI130" s="173"/>
      <c r="BJ130" s="173"/>
      <c r="BK130" s="173"/>
      <c r="BL130" s="173"/>
      <c r="BM130" s="173"/>
      <c r="BN130" s="173"/>
      <c r="BO130" s="173"/>
      <c r="BP130" s="173"/>
      <c r="BQ130" s="173"/>
      <c r="BR130" s="173"/>
      <c r="BS130" s="173"/>
      <c r="BT130" s="173"/>
      <c r="BU130" s="173"/>
      <c r="BV130" s="173"/>
      <c r="BX130" s="51"/>
      <c r="BY130" s="51"/>
      <c r="BZ130" s="51"/>
      <c r="CI130" s="294">
        <v>2</v>
      </c>
      <c r="CJ130" s="92" t="s">
        <v>86</v>
      </c>
      <c r="CK130" s="92" t="s">
        <v>345</v>
      </c>
      <c r="CL130" s="93" t="s">
        <v>350</v>
      </c>
      <c r="CM130" s="291">
        <v>225</v>
      </c>
    </row>
    <row r="131" spans="1:91" s="49" customFormat="1" ht="13.5">
      <c r="A131" s="171"/>
      <c r="B131" s="51"/>
      <c r="AA131" s="171"/>
      <c r="AB131" s="171"/>
      <c r="AC131" s="171"/>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3"/>
      <c r="BC131" s="173"/>
      <c r="BD131" s="173"/>
      <c r="BE131" s="173"/>
      <c r="BF131" s="173"/>
      <c r="BG131" s="173"/>
      <c r="BH131" s="173"/>
      <c r="BI131" s="173"/>
      <c r="BJ131" s="173"/>
      <c r="BK131" s="173"/>
      <c r="BL131" s="173"/>
      <c r="BM131" s="173"/>
      <c r="BN131" s="173"/>
      <c r="BO131" s="173"/>
      <c r="BP131" s="173"/>
      <c r="BQ131" s="173"/>
      <c r="BR131" s="173"/>
      <c r="BS131" s="173"/>
      <c r="BT131" s="173"/>
      <c r="BU131" s="173"/>
      <c r="BV131" s="173"/>
      <c r="BX131" s="51"/>
      <c r="BY131" s="51"/>
      <c r="BZ131" s="51"/>
      <c r="CI131" s="294">
        <v>2</v>
      </c>
      <c r="CJ131" s="92" t="s">
        <v>86</v>
      </c>
      <c r="CK131" s="92" t="s">
        <v>345</v>
      </c>
      <c r="CL131" s="93" t="s">
        <v>351</v>
      </c>
      <c r="CM131" s="291">
        <v>226</v>
      </c>
    </row>
    <row r="132" spans="1:91" s="49" customFormat="1" ht="13.5">
      <c r="A132" s="171"/>
      <c r="B132" s="51"/>
      <c r="AA132" s="171"/>
      <c r="AB132" s="171"/>
      <c r="AC132" s="171"/>
      <c r="AD132" s="173"/>
      <c r="AE132" s="173"/>
      <c r="AF132" s="173"/>
      <c r="AG132" s="173"/>
      <c r="AH132" s="173"/>
      <c r="AI132" s="173"/>
      <c r="AJ132" s="173"/>
      <c r="AK132" s="173"/>
      <c r="AL132" s="173"/>
      <c r="AM132" s="173"/>
      <c r="AN132" s="173"/>
      <c r="AO132" s="173"/>
      <c r="AP132" s="173"/>
      <c r="AQ132" s="173"/>
      <c r="AR132" s="173"/>
      <c r="AS132" s="173"/>
      <c r="AT132" s="173"/>
      <c r="AU132" s="173"/>
      <c r="AV132" s="173"/>
      <c r="AW132" s="173"/>
      <c r="AX132" s="173"/>
      <c r="AY132" s="173"/>
      <c r="AZ132" s="173"/>
      <c r="BA132" s="173"/>
      <c r="BB132" s="173"/>
      <c r="BC132" s="173"/>
      <c r="BD132" s="173"/>
      <c r="BE132" s="173"/>
      <c r="BF132" s="173"/>
      <c r="BG132" s="173"/>
      <c r="BH132" s="173"/>
      <c r="BI132" s="173"/>
      <c r="BJ132" s="173"/>
      <c r="BK132" s="173"/>
      <c r="BL132" s="173"/>
      <c r="BM132" s="173"/>
      <c r="BN132" s="173"/>
      <c r="BO132" s="173"/>
      <c r="BP132" s="173"/>
      <c r="BQ132" s="173"/>
      <c r="BR132" s="173"/>
      <c r="BS132" s="173"/>
      <c r="BT132" s="173"/>
      <c r="BU132" s="173"/>
      <c r="BV132" s="173"/>
      <c r="BX132" s="51"/>
      <c r="BY132" s="51"/>
      <c r="BZ132" s="51"/>
      <c r="CI132" s="294">
        <v>2</v>
      </c>
      <c r="CJ132" s="92" t="s">
        <v>86</v>
      </c>
      <c r="CK132" s="92" t="s">
        <v>345</v>
      </c>
      <c r="CL132" s="93" t="s">
        <v>352</v>
      </c>
      <c r="CM132" s="291">
        <v>227</v>
      </c>
    </row>
    <row r="133" spans="1:91" s="49" customFormat="1" ht="13.5">
      <c r="A133" s="171"/>
      <c r="B133" s="51"/>
      <c r="AA133" s="171"/>
      <c r="AB133" s="171"/>
      <c r="AC133" s="171"/>
      <c r="AD133" s="173"/>
      <c r="AE133" s="173"/>
      <c r="AF133" s="173"/>
      <c r="AG133" s="173"/>
      <c r="AH133" s="173"/>
      <c r="AI133" s="173"/>
      <c r="AJ133" s="173"/>
      <c r="AK133" s="173"/>
      <c r="AL133" s="173"/>
      <c r="AM133" s="173"/>
      <c r="AN133" s="173"/>
      <c r="AO133" s="173"/>
      <c r="AP133" s="173"/>
      <c r="AQ133" s="173"/>
      <c r="AR133" s="173"/>
      <c r="AS133" s="173"/>
      <c r="AT133" s="173"/>
      <c r="AU133" s="173"/>
      <c r="AV133" s="173"/>
      <c r="AW133" s="173"/>
      <c r="AX133" s="173"/>
      <c r="AY133" s="173"/>
      <c r="AZ133" s="173"/>
      <c r="BA133" s="173"/>
      <c r="BB133" s="173"/>
      <c r="BC133" s="173"/>
      <c r="BD133" s="173"/>
      <c r="BE133" s="173"/>
      <c r="BF133" s="173"/>
      <c r="BG133" s="173"/>
      <c r="BH133" s="173"/>
      <c r="BI133" s="173"/>
      <c r="BJ133" s="173"/>
      <c r="BK133" s="173"/>
      <c r="BL133" s="173"/>
      <c r="BM133" s="173"/>
      <c r="BN133" s="173"/>
      <c r="BO133" s="173"/>
      <c r="BP133" s="173"/>
      <c r="BQ133" s="173"/>
      <c r="BR133" s="173"/>
      <c r="BS133" s="173"/>
      <c r="BT133" s="173"/>
      <c r="BU133" s="173"/>
      <c r="BV133" s="173"/>
      <c r="BX133" s="51"/>
      <c r="BY133" s="51"/>
      <c r="BZ133" s="51"/>
      <c r="CI133" s="294">
        <v>2</v>
      </c>
      <c r="CJ133" s="92" t="s">
        <v>86</v>
      </c>
      <c r="CK133" s="92" t="s">
        <v>345</v>
      </c>
      <c r="CL133" s="93" t="s">
        <v>353</v>
      </c>
      <c r="CM133" s="291">
        <v>228</v>
      </c>
    </row>
    <row r="134" spans="1:91" s="49" customFormat="1" ht="13.5">
      <c r="A134" s="171"/>
      <c r="B134" s="51"/>
      <c r="AA134" s="171"/>
      <c r="AB134" s="171"/>
      <c r="AC134" s="171"/>
      <c r="AD134" s="173"/>
      <c r="AE134" s="173"/>
      <c r="AF134" s="173"/>
      <c r="AG134" s="173"/>
      <c r="AH134" s="173"/>
      <c r="AI134" s="173"/>
      <c r="AJ134" s="173"/>
      <c r="AK134" s="173"/>
      <c r="AL134" s="173"/>
      <c r="AM134" s="173"/>
      <c r="AN134" s="173"/>
      <c r="AO134" s="173"/>
      <c r="AP134" s="173"/>
      <c r="AQ134" s="173"/>
      <c r="AR134" s="173"/>
      <c r="AS134" s="173"/>
      <c r="AT134" s="173"/>
      <c r="AU134" s="173"/>
      <c r="AV134" s="173"/>
      <c r="AW134" s="173"/>
      <c r="AX134" s="173"/>
      <c r="AY134" s="173"/>
      <c r="AZ134" s="173"/>
      <c r="BA134" s="173"/>
      <c r="BB134" s="173"/>
      <c r="BC134" s="173"/>
      <c r="BD134" s="173"/>
      <c r="BE134" s="173"/>
      <c r="BF134" s="173"/>
      <c r="BG134" s="173"/>
      <c r="BH134" s="173"/>
      <c r="BI134" s="173"/>
      <c r="BJ134" s="173"/>
      <c r="BK134" s="173"/>
      <c r="BL134" s="173"/>
      <c r="BM134" s="173"/>
      <c r="BN134" s="173"/>
      <c r="BO134" s="173"/>
      <c r="BP134" s="173"/>
      <c r="BQ134" s="173"/>
      <c r="BR134" s="173"/>
      <c r="BS134" s="173"/>
      <c r="BT134" s="173"/>
      <c r="BU134" s="173"/>
      <c r="BV134" s="173"/>
      <c r="BX134" s="51"/>
      <c r="BY134" s="51"/>
      <c r="BZ134" s="51"/>
      <c r="CI134" s="294">
        <v>2</v>
      </c>
      <c r="CJ134" s="92" t="s">
        <v>86</v>
      </c>
      <c r="CK134" s="92" t="s">
        <v>345</v>
      </c>
      <c r="CL134" s="93" t="s">
        <v>354</v>
      </c>
      <c r="CM134" s="291">
        <v>229</v>
      </c>
    </row>
    <row r="135" spans="1:91" s="49" customFormat="1" ht="13.5">
      <c r="A135" s="171"/>
      <c r="B135" s="51"/>
      <c r="AA135" s="171"/>
      <c r="AB135" s="171"/>
      <c r="AC135" s="171"/>
      <c r="AD135" s="173"/>
      <c r="AE135" s="173"/>
      <c r="AF135" s="173"/>
      <c r="AG135" s="173"/>
      <c r="AH135" s="173"/>
      <c r="AI135" s="173"/>
      <c r="AJ135" s="173"/>
      <c r="AK135" s="173"/>
      <c r="AL135" s="173"/>
      <c r="AM135" s="173"/>
      <c r="AN135" s="173"/>
      <c r="AO135" s="173"/>
      <c r="AP135" s="173"/>
      <c r="AQ135" s="173"/>
      <c r="AR135" s="173"/>
      <c r="AS135" s="173"/>
      <c r="AT135" s="173"/>
      <c r="AU135" s="173"/>
      <c r="AV135" s="173"/>
      <c r="AW135" s="173"/>
      <c r="AX135" s="173"/>
      <c r="AY135" s="173"/>
      <c r="AZ135" s="173"/>
      <c r="BA135" s="173"/>
      <c r="BB135" s="173"/>
      <c r="BC135" s="173"/>
      <c r="BD135" s="173"/>
      <c r="BE135" s="173"/>
      <c r="BF135" s="173"/>
      <c r="BG135" s="173"/>
      <c r="BH135" s="173"/>
      <c r="BI135" s="173"/>
      <c r="BJ135" s="173"/>
      <c r="BK135" s="173"/>
      <c r="BL135" s="173"/>
      <c r="BM135" s="173"/>
      <c r="BN135" s="173"/>
      <c r="BO135" s="173"/>
      <c r="BP135" s="173"/>
      <c r="BQ135" s="173"/>
      <c r="BR135" s="173"/>
      <c r="BS135" s="173"/>
      <c r="BT135" s="173"/>
      <c r="BU135" s="173"/>
      <c r="BV135" s="173"/>
      <c r="CI135" s="294">
        <v>2</v>
      </c>
      <c r="CJ135" s="92" t="s">
        <v>86</v>
      </c>
      <c r="CK135" s="92" t="s">
        <v>345</v>
      </c>
      <c r="CL135" s="93" t="s">
        <v>355</v>
      </c>
      <c r="CM135" s="291">
        <v>230</v>
      </c>
    </row>
    <row r="136" spans="1:91" s="49" customFormat="1" ht="13.5">
      <c r="A136" s="171"/>
      <c r="B136" s="51"/>
      <c r="AA136" s="171"/>
      <c r="AB136" s="171"/>
      <c r="AC136" s="171"/>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73"/>
      <c r="AZ136" s="173"/>
      <c r="BA136" s="173"/>
      <c r="BB136" s="173"/>
      <c r="BC136" s="173"/>
      <c r="BD136" s="173"/>
      <c r="BE136" s="173"/>
      <c r="BF136" s="173"/>
      <c r="BG136" s="173"/>
      <c r="BH136" s="173"/>
      <c r="BI136" s="173"/>
      <c r="BJ136" s="173"/>
      <c r="BK136" s="173"/>
      <c r="BL136" s="173"/>
      <c r="BM136" s="173"/>
      <c r="BN136" s="173"/>
      <c r="BO136" s="173"/>
      <c r="BP136" s="173"/>
      <c r="BQ136" s="173"/>
      <c r="BR136" s="173"/>
      <c r="BS136" s="173"/>
      <c r="BT136" s="173"/>
      <c r="BU136" s="173"/>
      <c r="BV136" s="173"/>
      <c r="CI136" s="294">
        <v>2</v>
      </c>
      <c r="CJ136" s="92" t="s">
        <v>86</v>
      </c>
      <c r="CK136" s="92" t="s">
        <v>345</v>
      </c>
      <c r="CL136" s="93" t="s">
        <v>356</v>
      </c>
      <c r="CM136" s="291">
        <v>231</v>
      </c>
    </row>
    <row r="137" spans="1:91" s="49" customFormat="1" ht="13.5">
      <c r="A137" s="171"/>
      <c r="B137" s="51"/>
      <c r="AA137" s="171"/>
      <c r="AB137" s="171"/>
      <c r="AC137" s="171"/>
      <c r="AD137" s="173"/>
      <c r="AE137" s="173"/>
      <c r="AF137" s="173"/>
      <c r="AG137" s="173"/>
      <c r="AH137" s="173"/>
      <c r="AI137" s="173"/>
      <c r="AJ137" s="173"/>
      <c r="AK137" s="173"/>
      <c r="AL137" s="173"/>
      <c r="AM137" s="173"/>
      <c r="AN137" s="173"/>
      <c r="AO137" s="173"/>
      <c r="AP137" s="173"/>
      <c r="AQ137" s="173"/>
      <c r="AR137" s="173"/>
      <c r="AS137" s="173"/>
      <c r="AT137" s="173"/>
      <c r="AU137" s="173"/>
      <c r="AV137" s="173"/>
      <c r="AW137" s="173"/>
      <c r="AX137" s="173"/>
      <c r="AY137" s="173"/>
      <c r="AZ137" s="173"/>
      <c r="BA137" s="173"/>
      <c r="BB137" s="173"/>
      <c r="BC137" s="173"/>
      <c r="BD137" s="173"/>
      <c r="BE137" s="173"/>
      <c r="BF137" s="173"/>
      <c r="BG137" s="173"/>
      <c r="BH137" s="173"/>
      <c r="BI137" s="173"/>
      <c r="BJ137" s="173"/>
      <c r="BK137" s="173"/>
      <c r="BL137" s="173"/>
      <c r="BM137" s="173"/>
      <c r="BN137" s="173"/>
      <c r="BO137" s="173"/>
      <c r="BP137" s="173"/>
      <c r="BQ137" s="173"/>
      <c r="BR137" s="173"/>
      <c r="BS137" s="173"/>
      <c r="BT137" s="173"/>
      <c r="BU137" s="173"/>
      <c r="BV137" s="173"/>
      <c r="CI137" s="294">
        <v>2</v>
      </c>
      <c r="CJ137" s="92" t="s">
        <v>86</v>
      </c>
      <c r="CK137" s="92" t="s">
        <v>345</v>
      </c>
      <c r="CL137" s="93" t="s">
        <v>357</v>
      </c>
      <c r="CM137" s="291">
        <v>232</v>
      </c>
    </row>
    <row r="138" spans="1:91" s="49" customFormat="1" ht="13.5">
      <c r="A138" s="171"/>
      <c r="B138" s="51"/>
      <c r="AA138" s="171"/>
      <c r="AB138" s="171"/>
      <c r="AC138" s="171"/>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3"/>
      <c r="BC138" s="173"/>
      <c r="BD138" s="173"/>
      <c r="BE138" s="173"/>
      <c r="BF138" s="173"/>
      <c r="BG138" s="173"/>
      <c r="BH138" s="173"/>
      <c r="BI138" s="173"/>
      <c r="BJ138" s="173"/>
      <c r="BK138" s="173"/>
      <c r="BL138" s="173"/>
      <c r="BM138" s="173"/>
      <c r="BN138" s="173"/>
      <c r="BO138" s="173"/>
      <c r="BP138" s="173"/>
      <c r="BQ138" s="173"/>
      <c r="BR138" s="173"/>
      <c r="BS138" s="173"/>
      <c r="BT138" s="173"/>
      <c r="BU138" s="173"/>
      <c r="BV138" s="173"/>
      <c r="CI138" s="294">
        <v>2</v>
      </c>
      <c r="CJ138" s="92" t="s">
        <v>86</v>
      </c>
      <c r="CK138" s="92" t="s">
        <v>345</v>
      </c>
      <c r="CL138" s="93" t="s">
        <v>358</v>
      </c>
      <c r="CM138" s="291">
        <v>233</v>
      </c>
    </row>
    <row r="139" spans="1:91" s="49" customFormat="1" ht="13.5">
      <c r="A139" s="171"/>
      <c r="B139" s="51"/>
      <c r="AA139" s="171"/>
      <c r="AB139" s="171"/>
      <c r="AC139" s="171"/>
      <c r="AD139" s="173"/>
      <c r="AE139" s="173"/>
      <c r="AF139" s="173"/>
      <c r="AG139" s="173"/>
      <c r="AH139" s="173"/>
      <c r="AI139" s="173"/>
      <c r="AJ139" s="173"/>
      <c r="AK139" s="173"/>
      <c r="AL139" s="173"/>
      <c r="AM139" s="173"/>
      <c r="AN139" s="173"/>
      <c r="AO139" s="173"/>
      <c r="AP139" s="173"/>
      <c r="AQ139" s="173"/>
      <c r="AR139" s="173"/>
      <c r="AS139" s="173"/>
      <c r="AT139" s="173"/>
      <c r="AU139" s="173"/>
      <c r="AV139" s="173"/>
      <c r="AW139" s="173"/>
      <c r="AX139" s="173"/>
      <c r="AY139" s="173"/>
      <c r="AZ139" s="173"/>
      <c r="BA139" s="173"/>
      <c r="BB139" s="173"/>
      <c r="BC139" s="173"/>
      <c r="BD139" s="173"/>
      <c r="BE139" s="173"/>
      <c r="BF139" s="173"/>
      <c r="BG139" s="173"/>
      <c r="BH139" s="173"/>
      <c r="BI139" s="173"/>
      <c r="BJ139" s="173"/>
      <c r="BK139" s="173"/>
      <c r="BL139" s="173"/>
      <c r="BM139" s="173"/>
      <c r="BN139" s="173"/>
      <c r="BO139" s="173"/>
      <c r="BP139" s="173"/>
      <c r="BQ139" s="173"/>
      <c r="BR139" s="173"/>
      <c r="BS139" s="173"/>
      <c r="BT139" s="173"/>
      <c r="BU139" s="173"/>
      <c r="BV139" s="173"/>
      <c r="CI139" s="294">
        <v>2</v>
      </c>
      <c r="CJ139" s="92" t="s">
        <v>86</v>
      </c>
      <c r="CK139" s="92" t="s">
        <v>345</v>
      </c>
      <c r="CL139" s="93" t="s">
        <v>359</v>
      </c>
      <c r="CM139" s="291">
        <v>234</v>
      </c>
    </row>
    <row r="140" spans="1:91" s="49" customFormat="1" ht="13.5">
      <c r="A140" s="171"/>
      <c r="B140" s="51"/>
      <c r="AA140" s="171"/>
      <c r="AB140" s="171"/>
      <c r="AC140" s="171"/>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c r="BC140" s="173"/>
      <c r="BD140" s="173"/>
      <c r="BE140" s="173"/>
      <c r="BF140" s="173"/>
      <c r="BG140" s="173"/>
      <c r="BH140" s="173"/>
      <c r="BI140" s="173"/>
      <c r="BJ140" s="173"/>
      <c r="BK140" s="173"/>
      <c r="BL140" s="173"/>
      <c r="BM140" s="173"/>
      <c r="BN140" s="173"/>
      <c r="BO140" s="173"/>
      <c r="BP140" s="173"/>
      <c r="BQ140" s="173"/>
      <c r="BR140" s="173"/>
      <c r="BS140" s="173"/>
      <c r="BT140" s="173"/>
      <c r="BU140" s="173"/>
      <c r="BV140" s="173"/>
      <c r="CI140" s="294">
        <v>2</v>
      </c>
      <c r="CJ140" s="92" t="s">
        <v>86</v>
      </c>
      <c r="CK140" s="92" t="s">
        <v>345</v>
      </c>
      <c r="CL140" s="93" t="s">
        <v>360</v>
      </c>
      <c r="CM140" s="291">
        <v>235</v>
      </c>
    </row>
    <row r="141" spans="1:91" s="49" customFormat="1" ht="13.5">
      <c r="A141" s="171"/>
      <c r="B141" s="51"/>
      <c r="AA141" s="171"/>
      <c r="AB141" s="171"/>
      <c r="AC141" s="171"/>
      <c r="AD141" s="173"/>
      <c r="AE141" s="173"/>
      <c r="AF141" s="173"/>
      <c r="AG141" s="173"/>
      <c r="AH141" s="173"/>
      <c r="AI141" s="173"/>
      <c r="AJ141" s="173"/>
      <c r="AK141" s="173"/>
      <c r="AL141" s="173"/>
      <c r="AM141" s="173"/>
      <c r="AN141" s="173"/>
      <c r="AO141" s="173"/>
      <c r="AP141" s="173"/>
      <c r="AQ141" s="173"/>
      <c r="AR141" s="173"/>
      <c r="AS141" s="173"/>
      <c r="AT141" s="173"/>
      <c r="AU141" s="173"/>
      <c r="AV141" s="173"/>
      <c r="AW141" s="173"/>
      <c r="AX141" s="173"/>
      <c r="AY141" s="173"/>
      <c r="AZ141" s="173"/>
      <c r="BA141" s="173"/>
      <c r="BB141" s="173"/>
      <c r="BC141" s="173"/>
      <c r="BD141" s="173"/>
      <c r="BE141" s="173"/>
      <c r="BF141" s="173"/>
      <c r="BG141" s="173"/>
      <c r="BH141" s="173"/>
      <c r="BI141" s="173"/>
      <c r="BJ141" s="173"/>
      <c r="BK141" s="173"/>
      <c r="BL141" s="173"/>
      <c r="BM141" s="173"/>
      <c r="BN141" s="173"/>
      <c r="BO141" s="173"/>
      <c r="BP141" s="173"/>
      <c r="BQ141" s="173"/>
      <c r="BR141" s="173"/>
      <c r="BS141" s="173"/>
      <c r="BT141" s="173"/>
      <c r="BU141" s="173"/>
      <c r="BV141" s="173"/>
      <c r="CI141" s="294">
        <v>2</v>
      </c>
      <c r="CJ141" s="92" t="s">
        <v>86</v>
      </c>
      <c r="CK141" s="92" t="s">
        <v>345</v>
      </c>
      <c r="CL141" s="93" t="s">
        <v>361</v>
      </c>
      <c r="CM141" s="291">
        <v>236</v>
      </c>
    </row>
    <row r="142" spans="1:91" s="49" customFormat="1" ht="13.5">
      <c r="A142" s="171"/>
      <c r="B142" s="51"/>
      <c r="AA142" s="171"/>
      <c r="AB142" s="171"/>
      <c r="AC142" s="171"/>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c r="BC142" s="173"/>
      <c r="BD142" s="173"/>
      <c r="BE142" s="173"/>
      <c r="BF142" s="173"/>
      <c r="BG142" s="173"/>
      <c r="BH142" s="173"/>
      <c r="BI142" s="173"/>
      <c r="BJ142" s="173"/>
      <c r="BK142" s="173"/>
      <c r="BL142" s="173"/>
      <c r="BM142" s="173"/>
      <c r="BN142" s="173"/>
      <c r="BO142" s="173"/>
      <c r="BP142" s="173"/>
      <c r="BQ142" s="173"/>
      <c r="BR142" s="173"/>
      <c r="BS142" s="173"/>
      <c r="BT142" s="173"/>
      <c r="BU142" s="173"/>
      <c r="BV142" s="173"/>
      <c r="CI142" s="294">
        <v>2</v>
      </c>
      <c r="CJ142" s="92" t="s">
        <v>86</v>
      </c>
      <c r="CK142" s="92" t="s">
        <v>345</v>
      </c>
      <c r="CL142" s="93" t="s">
        <v>362</v>
      </c>
      <c r="CM142" s="291">
        <v>237</v>
      </c>
    </row>
    <row r="143" spans="1:91" s="49" customFormat="1" ht="13.5">
      <c r="A143" s="171"/>
      <c r="B143" s="51"/>
      <c r="AA143" s="171"/>
      <c r="AB143" s="171"/>
      <c r="AC143" s="171"/>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c r="BC143" s="173"/>
      <c r="BD143" s="173"/>
      <c r="BE143" s="173"/>
      <c r="BF143" s="173"/>
      <c r="BG143" s="173"/>
      <c r="BH143" s="173"/>
      <c r="BI143" s="173"/>
      <c r="BJ143" s="173"/>
      <c r="BK143" s="173"/>
      <c r="BL143" s="173"/>
      <c r="BM143" s="173"/>
      <c r="BN143" s="173"/>
      <c r="BO143" s="173"/>
      <c r="BP143" s="173"/>
      <c r="BQ143" s="173"/>
      <c r="BR143" s="173"/>
      <c r="BS143" s="173"/>
      <c r="BT143" s="173"/>
      <c r="BU143" s="173"/>
      <c r="BV143" s="173"/>
      <c r="CI143" s="294">
        <v>2</v>
      </c>
      <c r="CJ143" s="92" t="s">
        <v>86</v>
      </c>
      <c r="CK143" s="92" t="s">
        <v>345</v>
      </c>
      <c r="CL143" s="93" t="s">
        <v>363</v>
      </c>
      <c r="CM143" s="291">
        <v>238</v>
      </c>
    </row>
    <row r="144" spans="1:91" s="49" customFormat="1" ht="13.5">
      <c r="A144" s="171"/>
      <c r="B144" s="51"/>
      <c r="AA144" s="171"/>
      <c r="AB144" s="171"/>
      <c r="AC144" s="171"/>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3"/>
      <c r="BA144" s="173"/>
      <c r="BB144" s="173"/>
      <c r="BC144" s="173"/>
      <c r="BD144" s="173"/>
      <c r="BE144" s="173"/>
      <c r="BF144" s="173"/>
      <c r="BG144" s="173"/>
      <c r="BH144" s="173"/>
      <c r="BI144" s="173"/>
      <c r="BJ144" s="173"/>
      <c r="BK144" s="173"/>
      <c r="BL144" s="173"/>
      <c r="BM144" s="173"/>
      <c r="BN144" s="173"/>
      <c r="BO144" s="173"/>
      <c r="BP144" s="173"/>
      <c r="BQ144" s="173"/>
      <c r="BR144" s="173"/>
      <c r="BS144" s="173"/>
      <c r="BT144" s="173"/>
      <c r="BU144" s="173"/>
      <c r="BV144" s="173"/>
      <c r="CI144" s="294">
        <v>2</v>
      </c>
      <c r="CJ144" s="92" t="s">
        <v>86</v>
      </c>
      <c r="CK144" s="92" t="s">
        <v>345</v>
      </c>
      <c r="CL144" s="93" t="s">
        <v>345</v>
      </c>
      <c r="CM144" s="291">
        <v>239</v>
      </c>
    </row>
    <row r="145" spans="1:91" s="49" customFormat="1" ht="13.5">
      <c r="A145" s="171"/>
      <c r="B145" s="51"/>
      <c r="AA145" s="171"/>
      <c r="AB145" s="171"/>
      <c r="AC145" s="171"/>
      <c r="AD145" s="173"/>
      <c r="AE145" s="173"/>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c r="BC145" s="173"/>
      <c r="BD145" s="173"/>
      <c r="BE145" s="173"/>
      <c r="BF145" s="173"/>
      <c r="BG145" s="173"/>
      <c r="BH145" s="173"/>
      <c r="BI145" s="173"/>
      <c r="BJ145" s="173"/>
      <c r="BK145" s="173"/>
      <c r="BL145" s="173"/>
      <c r="BM145" s="173"/>
      <c r="BN145" s="173"/>
      <c r="BO145" s="173"/>
      <c r="BP145" s="173"/>
      <c r="BQ145" s="173"/>
      <c r="BR145" s="173"/>
      <c r="BS145" s="173"/>
      <c r="BT145" s="173"/>
      <c r="BU145" s="173"/>
      <c r="BV145" s="173"/>
      <c r="CI145" s="294">
        <v>2</v>
      </c>
      <c r="CJ145" s="92" t="s">
        <v>86</v>
      </c>
      <c r="CK145" s="92" t="s">
        <v>345</v>
      </c>
      <c r="CL145" s="93" t="s">
        <v>364</v>
      </c>
      <c r="CM145" s="291">
        <v>240</v>
      </c>
    </row>
    <row r="146" spans="1:91" s="49" customFormat="1" ht="13.5">
      <c r="A146" s="171"/>
      <c r="B146" s="51"/>
      <c r="AA146" s="171"/>
      <c r="AB146" s="171"/>
      <c r="AC146" s="171"/>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3"/>
      <c r="BA146" s="173"/>
      <c r="BB146" s="173"/>
      <c r="BC146" s="173"/>
      <c r="BD146" s="173"/>
      <c r="BE146" s="173"/>
      <c r="BF146" s="173"/>
      <c r="BG146" s="173"/>
      <c r="BH146" s="173"/>
      <c r="BI146" s="173"/>
      <c r="BJ146" s="173"/>
      <c r="BK146" s="173"/>
      <c r="BL146" s="173"/>
      <c r="BM146" s="173"/>
      <c r="BN146" s="173"/>
      <c r="BO146" s="173"/>
      <c r="BP146" s="173"/>
      <c r="BQ146" s="173"/>
      <c r="BR146" s="173"/>
      <c r="BS146" s="173"/>
      <c r="BT146" s="173"/>
      <c r="BU146" s="173"/>
      <c r="BV146" s="173"/>
      <c r="CI146" s="294">
        <v>2</v>
      </c>
      <c r="CJ146" s="92" t="s">
        <v>86</v>
      </c>
      <c r="CK146" s="92" t="s">
        <v>345</v>
      </c>
      <c r="CL146" s="93" t="s">
        <v>365</v>
      </c>
      <c r="CM146" s="291">
        <v>241</v>
      </c>
    </row>
    <row r="147" spans="1:91" s="49" customFormat="1" ht="13.5">
      <c r="A147" s="171"/>
      <c r="B147" s="51"/>
      <c r="AA147" s="171"/>
      <c r="AB147" s="171"/>
      <c r="AC147" s="171"/>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c r="BC147" s="173"/>
      <c r="BD147" s="173"/>
      <c r="BE147" s="173"/>
      <c r="BF147" s="173"/>
      <c r="BG147" s="173"/>
      <c r="BH147" s="173"/>
      <c r="BI147" s="173"/>
      <c r="BJ147" s="173"/>
      <c r="BK147" s="173"/>
      <c r="BL147" s="173"/>
      <c r="BM147" s="173"/>
      <c r="BN147" s="173"/>
      <c r="BO147" s="173"/>
      <c r="BP147" s="173"/>
      <c r="BQ147" s="173"/>
      <c r="BR147" s="173"/>
      <c r="BS147" s="173"/>
      <c r="BT147" s="173"/>
      <c r="BU147" s="173"/>
      <c r="BV147" s="173"/>
      <c r="CI147" s="294">
        <v>2</v>
      </c>
      <c r="CJ147" s="92" t="s">
        <v>86</v>
      </c>
      <c r="CK147" s="92" t="s">
        <v>345</v>
      </c>
      <c r="CL147" s="93" t="s">
        <v>366</v>
      </c>
      <c r="CM147" s="291">
        <v>242</v>
      </c>
    </row>
    <row r="148" spans="1:91" s="49" customFormat="1" ht="13.5">
      <c r="A148" s="171"/>
      <c r="B148" s="51"/>
      <c r="AA148" s="171"/>
      <c r="AB148" s="171"/>
      <c r="AC148" s="171"/>
      <c r="AD148" s="173"/>
      <c r="AE148" s="173"/>
      <c r="AF148" s="173"/>
      <c r="AG148" s="173"/>
      <c r="AH148" s="173"/>
      <c r="AI148" s="173"/>
      <c r="AJ148" s="173"/>
      <c r="AK148" s="173"/>
      <c r="AL148" s="173"/>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3"/>
      <c r="BU148" s="173"/>
      <c r="BV148" s="173"/>
      <c r="CI148" s="294">
        <v>2</v>
      </c>
      <c r="CJ148" s="92" t="s">
        <v>86</v>
      </c>
      <c r="CK148" s="92" t="s">
        <v>345</v>
      </c>
      <c r="CL148" s="93" t="s">
        <v>367</v>
      </c>
      <c r="CM148" s="291">
        <v>243</v>
      </c>
    </row>
    <row r="149" spans="1:91" s="49" customFormat="1" ht="13.5">
      <c r="A149" s="171"/>
      <c r="B149" s="51"/>
      <c r="AA149" s="171"/>
      <c r="AB149" s="171"/>
      <c r="AC149" s="171"/>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c r="BA149" s="173"/>
      <c r="BB149" s="173"/>
      <c r="BC149" s="173"/>
      <c r="BD149" s="173"/>
      <c r="BE149" s="173"/>
      <c r="BF149" s="173"/>
      <c r="BG149" s="173"/>
      <c r="BH149" s="173"/>
      <c r="BI149" s="173"/>
      <c r="BJ149" s="173"/>
      <c r="BK149" s="173"/>
      <c r="BL149" s="173"/>
      <c r="BM149" s="173"/>
      <c r="BN149" s="173"/>
      <c r="BO149" s="173"/>
      <c r="BP149" s="173"/>
      <c r="BQ149" s="173"/>
      <c r="BR149" s="173"/>
      <c r="BS149" s="173"/>
      <c r="BT149" s="173"/>
      <c r="BU149" s="173"/>
      <c r="BV149" s="173"/>
      <c r="CI149" s="294">
        <v>2</v>
      </c>
      <c r="CJ149" s="92" t="s">
        <v>86</v>
      </c>
      <c r="CK149" s="92" t="s">
        <v>345</v>
      </c>
      <c r="CL149" s="93" t="s">
        <v>368</v>
      </c>
      <c r="CM149" s="291">
        <v>244</v>
      </c>
    </row>
    <row r="150" spans="1:91" s="49" customFormat="1" ht="13.5">
      <c r="A150" s="171"/>
      <c r="B150" s="51"/>
      <c r="AA150" s="171"/>
      <c r="AB150" s="171"/>
      <c r="AC150" s="171"/>
      <c r="AD150" s="173"/>
      <c r="AE150" s="173"/>
      <c r="AF150" s="173"/>
      <c r="AG150" s="173"/>
      <c r="AH150" s="173"/>
      <c r="AI150" s="173"/>
      <c r="AJ150" s="173"/>
      <c r="AK150" s="173"/>
      <c r="AL150" s="173"/>
      <c r="AM150" s="173"/>
      <c r="AN150" s="173"/>
      <c r="AO150" s="173"/>
      <c r="AP150" s="173"/>
      <c r="AQ150" s="173"/>
      <c r="AR150" s="173"/>
      <c r="AS150" s="173"/>
      <c r="AT150" s="173"/>
      <c r="AU150" s="173"/>
      <c r="AV150" s="173"/>
      <c r="AW150" s="173"/>
      <c r="AX150" s="173"/>
      <c r="AY150" s="173"/>
      <c r="AZ150" s="173"/>
      <c r="BA150" s="173"/>
      <c r="BB150" s="173"/>
      <c r="BC150" s="173"/>
      <c r="BD150" s="173"/>
      <c r="BE150" s="173"/>
      <c r="BF150" s="173"/>
      <c r="BG150" s="173"/>
      <c r="BH150" s="173"/>
      <c r="BI150" s="173"/>
      <c r="BJ150" s="173"/>
      <c r="BK150" s="173"/>
      <c r="BL150" s="173"/>
      <c r="BM150" s="173"/>
      <c r="BN150" s="173"/>
      <c r="BO150" s="173"/>
      <c r="BP150" s="173"/>
      <c r="BQ150" s="173"/>
      <c r="BR150" s="173"/>
      <c r="BS150" s="173"/>
      <c r="BT150" s="173"/>
      <c r="BU150" s="173"/>
      <c r="BV150" s="173"/>
      <c r="CI150" s="294">
        <v>2</v>
      </c>
      <c r="CJ150" s="92" t="s">
        <v>86</v>
      </c>
      <c r="CK150" s="92" t="s">
        <v>345</v>
      </c>
      <c r="CL150" s="93" t="s">
        <v>369</v>
      </c>
      <c r="CM150" s="291">
        <v>245</v>
      </c>
    </row>
    <row r="151" spans="1:91" s="49" customFormat="1" ht="13.5">
      <c r="A151" s="171"/>
      <c r="B151" s="51"/>
      <c r="AA151" s="171"/>
      <c r="AB151" s="171"/>
      <c r="AC151" s="171"/>
      <c r="AD151" s="173"/>
      <c r="AE151" s="173"/>
      <c r="AF151" s="173"/>
      <c r="AG151" s="173"/>
      <c r="AH151" s="173"/>
      <c r="AI151" s="173"/>
      <c r="AJ151" s="173"/>
      <c r="AK151" s="173"/>
      <c r="AL151" s="173"/>
      <c r="AM151" s="173"/>
      <c r="AN151" s="173"/>
      <c r="AO151" s="173"/>
      <c r="AP151" s="173"/>
      <c r="AQ151" s="173"/>
      <c r="AR151" s="173"/>
      <c r="AS151" s="173"/>
      <c r="AT151" s="173"/>
      <c r="AU151" s="173"/>
      <c r="AV151" s="173"/>
      <c r="AW151" s="173"/>
      <c r="AX151" s="173"/>
      <c r="AY151" s="173"/>
      <c r="AZ151" s="173"/>
      <c r="BA151" s="173"/>
      <c r="BB151" s="173"/>
      <c r="BC151" s="173"/>
      <c r="BD151" s="173"/>
      <c r="BE151" s="173"/>
      <c r="BF151" s="173"/>
      <c r="BG151" s="173"/>
      <c r="BH151" s="173"/>
      <c r="BI151" s="173"/>
      <c r="BJ151" s="173"/>
      <c r="BK151" s="173"/>
      <c r="BL151" s="173"/>
      <c r="BM151" s="173"/>
      <c r="BN151" s="173"/>
      <c r="BO151" s="173"/>
      <c r="BP151" s="173"/>
      <c r="BQ151" s="173"/>
      <c r="BR151" s="173"/>
      <c r="BS151" s="173"/>
      <c r="BT151" s="173"/>
      <c r="BU151" s="173"/>
      <c r="BV151" s="173"/>
      <c r="CI151" s="294">
        <v>2</v>
      </c>
      <c r="CJ151" s="92" t="s">
        <v>86</v>
      </c>
      <c r="CK151" s="92" t="s">
        <v>345</v>
      </c>
      <c r="CL151" s="93" t="s">
        <v>370</v>
      </c>
      <c r="CM151" s="291">
        <v>246</v>
      </c>
    </row>
    <row r="152" spans="1:91" s="49" customFormat="1" ht="13.5">
      <c r="A152" s="171"/>
      <c r="B152" s="51"/>
      <c r="AA152" s="171"/>
      <c r="AB152" s="171"/>
      <c r="AC152" s="171"/>
      <c r="AD152" s="173"/>
      <c r="AE152" s="173"/>
      <c r="AF152" s="173"/>
      <c r="AG152" s="173"/>
      <c r="AH152" s="173"/>
      <c r="AI152" s="173"/>
      <c r="AJ152" s="173"/>
      <c r="AK152" s="173"/>
      <c r="AL152" s="173"/>
      <c r="AM152" s="173"/>
      <c r="AN152" s="173"/>
      <c r="AO152" s="173"/>
      <c r="AP152" s="173"/>
      <c r="AQ152" s="173"/>
      <c r="AR152" s="173"/>
      <c r="AS152" s="173"/>
      <c r="AT152" s="173"/>
      <c r="AU152" s="173"/>
      <c r="AV152" s="173"/>
      <c r="AW152" s="173"/>
      <c r="AX152" s="173"/>
      <c r="AY152" s="173"/>
      <c r="AZ152" s="173"/>
      <c r="BA152" s="173"/>
      <c r="BB152" s="173"/>
      <c r="BC152" s="173"/>
      <c r="BD152" s="173"/>
      <c r="BE152" s="173"/>
      <c r="BF152" s="173"/>
      <c r="BG152" s="173"/>
      <c r="BH152" s="173"/>
      <c r="BI152" s="173"/>
      <c r="BJ152" s="173"/>
      <c r="BK152" s="173"/>
      <c r="BL152" s="173"/>
      <c r="BM152" s="173"/>
      <c r="BN152" s="173"/>
      <c r="BO152" s="173"/>
      <c r="BP152" s="173"/>
      <c r="BQ152" s="173"/>
      <c r="BR152" s="173"/>
      <c r="BS152" s="173"/>
      <c r="BT152" s="173"/>
      <c r="BU152" s="173"/>
      <c r="BV152" s="173"/>
      <c r="CI152" s="294">
        <v>2</v>
      </c>
      <c r="CJ152" s="92" t="s">
        <v>86</v>
      </c>
      <c r="CK152" s="92" t="s">
        <v>345</v>
      </c>
      <c r="CL152" s="93" t="s">
        <v>371</v>
      </c>
      <c r="CM152" s="291">
        <v>247</v>
      </c>
    </row>
    <row r="153" spans="1:91" s="49" customFormat="1" ht="13.5">
      <c r="A153" s="171"/>
      <c r="B153" s="51"/>
      <c r="AA153" s="171"/>
      <c r="AB153" s="171"/>
      <c r="AC153" s="171"/>
      <c r="AD153" s="173"/>
      <c r="AE153" s="173"/>
      <c r="AF153" s="173"/>
      <c r="AG153" s="173"/>
      <c r="AH153" s="173"/>
      <c r="AI153" s="173"/>
      <c r="AJ153" s="173"/>
      <c r="AK153" s="173"/>
      <c r="AL153" s="173"/>
      <c r="AM153" s="173"/>
      <c r="AN153" s="173"/>
      <c r="AO153" s="173"/>
      <c r="AP153" s="173"/>
      <c r="AQ153" s="173"/>
      <c r="AR153" s="173"/>
      <c r="AS153" s="173"/>
      <c r="AT153" s="173"/>
      <c r="AU153" s="173"/>
      <c r="AV153" s="173"/>
      <c r="AW153" s="173"/>
      <c r="AX153" s="173"/>
      <c r="AY153" s="173"/>
      <c r="AZ153" s="173"/>
      <c r="BA153" s="173"/>
      <c r="BB153" s="173"/>
      <c r="BC153" s="173"/>
      <c r="BD153" s="173"/>
      <c r="BE153" s="173"/>
      <c r="BF153" s="173"/>
      <c r="BG153" s="173"/>
      <c r="BH153" s="173"/>
      <c r="BI153" s="173"/>
      <c r="BJ153" s="173"/>
      <c r="BK153" s="173"/>
      <c r="BL153" s="173"/>
      <c r="BM153" s="173"/>
      <c r="BN153" s="173"/>
      <c r="BO153" s="173"/>
      <c r="BP153" s="173"/>
      <c r="BQ153" s="173"/>
      <c r="BR153" s="173"/>
      <c r="BS153" s="173"/>
      <c r="BT153" s="173"/>
      <c r="BU153" s="173"/>
      <c r="BV153" s="173"/>
      <c r="CI153" s="294">
        <v>2</v>
      </c>
      <c r="CJ153" s="92" t="s">
        <v>86</v>
      </c>
      <c r="CK153" s="92" t="s">
        <v>345</v>
      </c>
      <c r="CL153" s="93" t="s">
        <v>372</v>
      </c>
      <c r="CM153" s="291">
        <v>248</v>
      </c>
    </row>
    <row r="154" spans="1:91" s="49" customFormat="1" ht="13.5">
      <c r="A154" s="171"/>
      <c r="B154" s="51"/>
      <c r="AA154" s="171"/>
      <c r="AB154" s="171"/>
      <c r="AC154" s="171"/>
      <c r="AD154" s="173"/>
      <c r="AE154" s="173"/>
      <c r="AF154" s="173"/>
      <c r="AG154" s="173"/>
      <c r="AH154" s="173"/>
      <c r="AI154" s="173"/>
      <c r="AJ154" s="173"/>
      <c r="AK154" s="173"/>
      <c r="AL154" s="173"/>
      <c r="AM154" s="173"/>
      <c r="AN154" s="173"/>
      <c r="AO154" s="173"/>
      <c r="AP154" s="173"/>
      <c r="AQ154" s="173"/>
      <c r="AR154" s="173"/>
      <c r="AS154" s="173"/>
      <c r="AT154" s="173"/>
      <c r="AU154" s="173"/>
      <c r="AV154" s="173"/>
      <c r="AW154" s="173"/>
      <c r="AX154" s="173"/>
      <c r="AY154" s="173"/>
      <c r="AZ154" s="173"/>
      <c r="BA154" s="173"/>
      <c r="BB154" s="173"/>
      <c r="BC154" s="173"/>
      <c r="BD154" s="173"/>
      <c r="BE154" s="173"/>
      <c r="BF154" s="173"/>
      <c r="BG154" s="173"/>
      <c r="BH154" s="173"/>
      <c r="BI154" s="173"/>
      <c r="BJ154" s="173"/>
      <c r="BK154" s="173"/>
      <c r="BL154" s="173"/>
      <c r="BM154" s="173"/>
      <c r="BN154" s="173"/>
      <c r="BO154" s="173"/>
      <c r="BP154" s="173"/>
      <c r="BQ154" s="173"/>
      <c r="BR154" s="173"/>
      <c r="BS154" s="173"/>
      <c r="BT154" s="173"/>
      <c r="BU154" s="173"/>
      <c r="BV154" s="173"/>
      <c r="CI154" s="294">
        <v>2</v>
      </c>
      <c r="CJ154" s="92" t="s">
        <v>86</v>
      </c>
      <c r="CK154" s="92" t="s">
        <v>345</v>
      </c>
      <c r="CL154" s="93" t="s">
        <v>373</v>
      </c>
      <c r="CM154" s="291">
        <v>249</v>
      </c>
    </row>
    <row r="155" spans="1:91" s="49" customFormat="1" ht="13.5">
      <c r="A155" s="171"/>
      <c r="B155" s="51"/>
      <c r="AA155" s="171"/>
      <c r="AB155" s="171"/>
      <c r="AC155" s="171"/>
      <c r="AD155" s="173"/>
      <c r="AE155" s="173"/>
      <c r="AF155" s="173"/>
      <c r="AG155" s="173"/>
      <c r="AH155" s="173"/>
      <c r="AI155" s="173"/>
      <c r="AJ155" s="173"/>
      <c r="AK155" s="173"/>
      <c r="AL155" s="173"/>
      <c r="AM155" s="173"/>
      <c r="AN155" s="173"/>
      <c r="AO155" s="173"/>
      <c r="AP155" s="173"/>
      <c r="AQ155" s="173"/>
      <c r="AR155" s="173"/>
      <c r="AS155" s="173"/>
      <c r="AT155" s="173"/>
      <c r="AU155" s="173"/>
      <c r="AV155" s="173"/>
      <c r="AW155" s="173"/>
      <c r="AX155" s="173"/>
      <c r="AY155" s="173"/>
      <c r="AZ155" s="173"/>
      <c r="BA155" s="173"/>
      <c r="BB155" s="173"/>
      <c r="BC155" s="173"/>
      <c r="BD155" s="173"/>
      <c r="BE155" s="173"/>
      <c r="BF155" s="173"/>
      <c r="BG155" s="173"/>
      <c r="BH155" s="173"/>
      <c r="BI155" s="173"/>
      <c r="BJ155" s="173"/>
      <c r="BK155" s="173"/>
      <c r="BL155" s="173"/>
      <c r="BM155" s="173"/>
      <c r="BN155" s="173"/>
      <c r="BO155" s="173"/>
      <c r="BP155" s="173"/>
      <c r="BQ155" s="173"/>
      <c r="BR155" s="173"/>
      <c r="BS155" s="173"/>
      <c r="BT155" s="173"/>
      <c r="BU155" s="173"/>
      <c r="BV155" s="173"/>
      <c r="CI155" s="294">
        <v>2</v>
      </c>
      <c r="CJ155" s="92" t="s">
        <v>86</v>
      </c>
      <c r="CK155" s="92" t="s">
        <v>345</v>
      </c>
      <c r="CL155" s="93" t="s">
        <v>374</v>
      </c>
      <c r="CM155" s="291">
        <v>250</v>
      </c>
    </row>
    <row r="156" spans="1:91" s="49" customFormat="1" ht="13.5">
      <c r="A156" s="171"/>
      <c r="B156" s="51"/>
      <c r="AA156" s="171"/>
      <c r="AB156" s="171"/>
      <c r="AC156" s="171"/>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3"/>
      <c r="AZ156" s="173"/>
      <c r="BA156" s="173"/>
      <c r="BB156" s="173"/>
      <c r="BC156" s="173"/>
      <c r="BD156" s="173"/>
      <c r="BE156" s="173"/>
      <c r="BF156" s="173"/>
      <c r="BG156" s="173"/>
      <c r="BH156" s="173"/>
      <c r="BI156" s="173"/>
      <c r="BJ156" s="173"/>
      <c r="BK156" s="173"/>
      <c r="BL156" s="173"/>
      <c r="BM156" s="173"/>
      <c r="BN156" s="173"/>
      <c r="BO156" s="173"/>
      <c r="BP156" s="173"/>
      <c r="BQ156" s="173"/>
      <c r="BR156" s="173"/>
      <c r="BS156" s="173"/>
      <c r="BT156" s="173"/>
      <c r="BU156" s="173"/>
      <c r="BV156" s="173"/>
      <c r="CI156" s="294">
        <v>2</v>
      </c>
      <c r="CJ156" s="92" t="s">
        <v>86</v>
      </c>
      <c r="CK156" s="92" t="s">
        <v>345</v>
      </c>
      <c r="CL156" s="93" t="s">
        <v>375</v>
      </c>
      <c r="CM156" s="291">
        <v>251</v>
      </c>
    </row>
    <row r="157" spans="1:91" s="49" customFormat="1" ht="13.5">
      <c r="A157" s="171"/>
      <c r="B157" s="51"/>
      <c r="AA157" s="171"/>
      <c r="AB157" s="171"/>
      <c r="AC157" s="171"/>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c r="BA157" s="173"/>
      <c r="BB157" s="173"/>
      <c r="BC157" s="173"/>
      <c r="BD157" s="173"/>
      <c r="BE157" s="173"/>
      <c r="BF157" s="173"/>
      <c r="BG157" s="173"/>
      <c r="BH157" s="173"/>
      <c r="BI157" s="173"/>
      <c r="BJ157" s="173"/>
      <c r="BK157" s="173"/>
      <c r="BL157" s="173"/>
      <c r="BM157" s="173"/>
      <c r="BN157" s="173"/>
      <c r="BO157" s="173"/>
      <c r="BP157" s="173"/>
      <c r="BQ157" s="173"/>
      <c r="BR157" s="173"/>
      <c r="BS157" s="173"/>
      <c r="BT157" s="173"/>
      <c r="BU157" s="173"/>
      <c r="BV157" s="173"/>
      <c r="CI157" s="294">
        <v>2</v>
      </c>
      <c r="CJ157" s="92" t="s">
        <v>86</v>
      </c>
      <c r="CK157" s="92" t="s">
        <v>345</v>
      </c>
      <c r="CL157" s="93" t="s">
        <v>1081</v>
      </c>
      <c r="CM157" s="291">
        <v>252</v>
      </c>
    </row>
    <row r="158" spans="1:91" s="49" customFormat="1" ht="13.5">
      <c r="A158" s="171"/>
      <c r="B158" s="51"/>
      <c r="AA158" s="171"/>
      <c r="AB158" s="171"/>
      <c r="AC158" s="171"/>
      <c r="AD158" s="173"/>
      <c r="AE158" s="173"/>
      <c r="AF158" s="173"/>
      <c r="AG158" s="173"/>
      <c r="AH158" s="173"/>
      <c r="AI158" s="173"/>
      <c r="AJ158" s="173"/>
      <c r="AK158" s="173"/>
      <c r="AL158" s="173"/>
      <c r="AM158" s="173"/>
      <c r="AN158" s="173"/>
      <c r="AO158" s="173"/>
      <c r="AP158" s="173"/>
      <c r="AQ158" s="173"/>
      <c r="AR158" s="173"/>
      <c r="AS158" s="173"/>
      <c r="AT158" s="173"/>
      <c r="AU158" s="173"/>
      <c r="AV158" s="173"/>
      <c r="AW158" s="173"/>
      <c r="AX158" s="173"/>
      <c r="AY158" s="173"/>
      <c r="AZ158" s="173"/>
      <c r="BA158" s="173"/>
      <c r="BB158" s="173"/>
      <c r="BC158" s="173"/>
      <c r="BD158" s="173"/>
      <c r="BE158" s="173"/>
      <c r="BF158" s="173"/>
      <c r="BG158" s="173"/>
      <c r="BH158" s="173"/>
      <c r="BI158" s="173"/>
      <c r="BJ158" s="173"/>
      <c r="BK158" s="173"/>
      <c r="BL158" s="173"/>
      <c r="BM158" s="173"/>
      <c r="BN158" s="173"/>
      <c r="BO158" s="173"/>
      <c r="BP158" s="173"/>
      <c r="BQ158" s="173"/>
      <c r="BR158" s="173"/>
      <c r="BS158" s="173"/>
      <c r="BT158" s="173"/>
      <c r="BU158" s="173"/>
      <c r="BV158" s="173"/>
      <c r="CI158" s="294">
        <v>2</v>
      </c>
      <c r="CJ158" s="92" t="s">
        <v>86</v>
      </c>
      <c r="CK158" s="92" t="s">
        <v>345</v>
      </c>
      <c r="CL158" s="93"/>
      <c r="CM158" s="291">
        <v>253</v>
      </c>
    </row>
    <row r="159" spans="1:91" s="49" customFormat="1" ht="13.5">
      <c r="A159" s="171"/>
      <c r="B159" s="51"/>
      <c r="AA159" s="171"/>
      <c r="AB159" s="171"/>
      <c r="AC159" s="171"/>
      <c r="AD159" s="173"/>
      <c r="AE159" s="173"/>
      <c r="AF159" s="173"/>
      <c r="AG159" s="173"/>
      <c r="AH159" s="173"/>
      <c r="AI159" s="173"/>
      <c r="AJ159" s="173"/>
      <c r="AK159" s="173"/>
      <c r="AL159" s="173"/>
      <c r="AM159" s="173"/>
      <c r="AN159" s="173"/>
      <c r="AO159" s="173"/>
      <c r="AP159" s="173"/>
      <c r="AQ159" s="173"/>
      <c r="AR159" s="173"/>
      <c r="AS159" s="173"/>
      <c r="AT159" s="173"/>
      <c r="AU159" s="173"/>
      <c r="AV159" s="173"/>
      <c r="AW159" s="173"/>
      <c r="AX159" s="173"/>
      <c r="AY159" s="173"/>
      <c r="AZ159" s="173"/>
      <c r="BA159" s="173"/>
      <c r="BB159" s="173"/>
      <c r="BC159" s="173"/>
      <c r="BD159" s="173"/>
      <c r="BE159" s="173"/>
      <c r="BF159" s="173"/>
      <c r="BG159" s="173"/>
      <c r="BH159" s="173"/>
      <c r="BI159" s="173"/>
      <c r="BJ159" s="173"/>
      <c r="BK159" s="173"/>
      <c r="BL159" s="173"/>
      <c r="BM159" s="173"/>
      <c r="BN159" s="173"/>
      <c r="BO159" s="173"/>
      <c r="BP159" s="173"/>
      <c r="BQ159" s="173"/>
      <c r="BR159" s="173"/>
      <c r="BS159" s="173"/>
      <c r="BT159" s="173"/>
      <c r="BU159" s="173"/>
      <c r="BV159" s="173"/>
      <c r="CI159" s="294">
        <v>2</v>
      </c>
      <c r="CJ159" s="92" t="s">
        <v>86</v>
      </c>
      <c r="CK159" s="92" t="s">
        <v>345</v>
      </c>
      <c r="CL159" s="93" t="s">
        <v>376</v>
      </c>
      <c r="CM159" s="291">
        <v>254</v>
      </c>
    </row>
    <row r="160" spans="1:91" s="49" customFormat="1" ht="13.5">
      <c r="A160" s="171"/>
      <c r="B160" s="51"/>
      <c r="AA160" s="171"/>
      <c r="AB160" s="171"/>
      <c r="AC160" s="171"/>
      <c r="AD160" s="173"/>
      <c r="AE160" s="173"/>
      <c r="AF160" s="173"/>
      <c r="AG160" s="173"/>
      <c r="AH160" s="173"/>
      <c r="AI160" s="173"/>
      <c r="AJ160" s="173"/>
      <c r="AK160" s="173"/>
      <c r="AL160" s="173"/>
      <c r="AM160" s="173"/>
      <c r="AN160" s="173"/>
      <c r="AO160" s="173"/>
      <c r="AP160" s="173"/>
      <c r="AQ160" s="173"/>
      <c r="AR160" s="173"/>
      <c r="AS160" s="173"/>
      <c r="AT160" s="173"/>
      <c r="AU160" s="173"/>
      <c r="AV160" s="173"/>
      <c r="AW160" s="173"/>
      <c r="AX160" s="173"/>
      <c r="AY160" s="173"/>
      <c r="AZ160" s="173"/>
      <c r="BA160" s="173"/>
      <c r="BB160" s="173"/>
      <c r="BC160" s="173"/>
      <c r="BD160" s="173"/>
      <c r="BE160" s="173"/>
      <c r="BF160" s="173"/>
      <c r="BG160" s="173"/>
      <c r="BH160" s="173"/>
      <c r="BI160" s="173"/>
      <c r="BJ160" s="173"/>
      <c r="BK160" s="173"/>
      <c r="BL160" s="173"/>
      <c r="BM160" s="173"/>
      <c r="BN160" s="173"/>
      <c r="BO160" s="173"/>
      <c r="BP160" s="173"/>
      <c r="BQ160" s="173"/>
      <c r="BR160" s="173"/>
      <c r="BS160" s="173"/>
      <c r="BT160" s="173"/>
      <c r="BU160" s="173"/>
      <c r="BV160" s="173"/>
      <c r="CI160" s="294">
        <v>2</v>
      </c>
      <c r="CJ160" s="92" t="s">
        <v>86</v>
      </c>
      <c r="CK160" s="92" t="s">
        <v>345</v>
      </c>
      <c r="CL160" s="93" t="s">
        <v>377</v>
      </c>
      <c r="CM160" s="291">
        <v>255</v>
      </c>
    </row>
    <row r="161" spans="1:91" s="49" customFormat="1" ht="13.5">
      <c r="A161" s="171"/>
      <c r="B161" s="51"/>
      <c r="AA161" s="171"/>
      <c r="AB161" s="171"/>
      <c r="AC161" s="171"/>
      <c r="AD161" s="173"/>
      <c r="AE161" s="173"/>
      <c r="AF161" s="173"/>
      <c r="AG161" s="173"/>
      <c r="AH161" s="173"/>
      <c r="AI161" s="173"/>
      <c r="AJ161" s="173"/>
      <c r="AK161" s="173"/>
      <c r="AL161" s="173"/>
      <c r="AM161" s="173"/>
      <c r="AN161" s="173"/>
      <c r="AO161" s="173"/>
      <c r="AP161" s="173"/>
      <c r="AQ161" s="173"/>
      <c r="AR161" s="173"/>
      <c r="AS161" s="173"/>
      <c r="AT161" s="173"/>
      <c r="AU161" s="173"/>
      <c r="AV161" s="173"/>
      <c r="AW161" s="173"/>
      <c r="AX161" s="173"/>
      <c r="AY161" s="173"/>
      <c r="AZ161" s="173"/>
      <c r="BA161" s="173"/>
      <c r="BB161" s="173"/>
      <c r="BC161" s="173"/>
      <c r="BD161" s="173"/>
      <c r="BE161" s="173"/>
      <c r="BF161" s="173"/>
      <c r="BG161" s="173"/>
      <c r="BH161" s="173"/>
      <c r="BI161" s="173"/>
      <c r="BJ161" s="173"/>
      <c r="BK161" s="173"/>
      <c r="BL161" s="173"/>
      <c r="BM161" s="173"/>
      <c r="BN161" s="173"/>
      <c r="BO161" s="173"/>
      <c r="BP161" s="173"/>
      <c r="BQ161" s="173"/>
      <c r="BR161" s="173"/>
      <c r="BS161" s="173"/>
      <c r="BT161" s="173"/>
      <c r="BU161" s="173"/>
      <c r="BV161" s="173"/>
      <c r="CI161" s="294">
        <v>2</v>
      </c>
      <c r="CJ161" s="92" t="s">
        <v>86</v>
      </c>
      <c r="CK161" s="92" t="s">
        <v>345</v>
      </c>
      <c r="CL161" s="93" t="s">
        <v>378</v>
      </c>
      <c r="CM161" s="291">
        <v>256</v>
      </c>
    </row>
    <row r="162" spans="1:91" s="49" customFormat="1" ht="13.5">
      <c r="A162" s="171"/>
      <c r="B162" s="51"/>
      <c r="AA162" s="171"/>
      <c r="AB162" s="171"/>
      <c r="AC162" s="171"/>
      <c r="AD162" s="173"/>
      <c r="AE162" s="173"/>
      <c r="AF162" s="173"/>
      <c r="AG162" s="173"/>
      <c r="AH162" s="173"/>
      <c r="AI162" s="173"/>
      <c r="AJ162" s="173"/>
      <c r="AK162" s="173"/>
      <c r="AL162" s="173"/>
      <c r="AM162" s="173"/>
      <c r="AN162" s="173"/>
      <c r="AO162" s="173"/>
      <c r="AP162" s="173"/>
      <c r="AQ162" s="173"/>
      <c r="AR162" s="173"/>
      <c r="AS162" s="173"/>
      <c r="AT162" s="173"/>
      <c r="AU162" s="173"/>
      <c r="AV162" s="173"/>
      <c r="AW162" s="173"/>
      <c r="AX162" s="173"/>
      <c r="AY162" s="173"/>
      <c r="AZ162" s="173"/>
      <c r="BA162" s="173"/>
      <c r="BB162" s="173"/>
      <c r="BC162" s="173"/>
      <c r="BD162" s="173"/>
      <c r="BE162" s="173"/>
      <c r="BF162" s="173"/>
      <c r="BG162" s="173"/>
      <c r="BH162" s="173"/>
      <c r="BI162" s="173"/>
      <c r="BJ162" s="173"/>
      <c r="BK162" s="173"/>
      <c r="BL162" s="173"/>
      <c r="BM162" s="173"/>
      <c r="BN162" s="173"/>
      <c r="BO162" s="173"/>
      <c r="BP162" s="173"/>
      <c r="BQ162" s="173"/>
      <c r="BR162" s="173"/>
      <c r="BS162" s="173"/>
      <c r="BT162" s="173"/>
      <c r="BU162" s="173"/>
      <c r="BV162" s="173"/>
      <c r="CI162" s="294">
        <v>2</v>
      </c>
      <c r="CJ162" s="92" t="s">
        <v>86</v>
      </c>
      <c r="CK162" s="92" t="s">
        <v>345</v>
      </c>
      <c r="CL162" s="93" t="s">
        <v>379</v>
      </c>
      <c r="CM162" s="291">
        <v>257</v>
      </c>
    </row>
    <row r="163" spans="1:91" s="49" customFormat="1" ht="13.5">
      <c r="A163" s="171"/>
      <c r="B163" s="51"/>
      <c r="AA163" s="171"/>
      <c r="AB163" s="171"/>
      <c r="AC163" s="171"/>
      <c r="AD163" s="173"/>
      <c r="AE163" s="173"/>
      <c r="AF163" s="173"/>
      <c r="AG163" s="173"/>
      <c r="AH163" s="173"/>
      <c r="AI163" s="173"/>
      <c r="AJ163" s="173"/>
      <c r="AK163" s="173"/>
      <c r="AL163" s="173"/>
      <c r="AM163" s="173"/>
      <c r="AN163" s="173"/>
      <c r="AO163" s="173"/>
      <c r="AP163" s="173"/>
      <c r="AQ163" s="173"/>
      <c r="AR163" s="173"/>
      <c r="AS163" s="173"/>
      <c r="AT163" s="173"/>
      <c r="AU163" s="173"/>
      <c r="AV163" s="173"/>
      <c r="AW163" s="173"/>
      <c r="AX163" s="173"/>
      <c r="AY163" s="173"/>
      <c r="AZ163" s="173"/>
      <c r="BA163" s="173"/>
      <c r="BB163" s="173"/>
      <c r="BC163" s="173"/>
      <c r="BD163" s="173"/>
      <c r="BE163" s="173"/>
      <c r="BF163" s="173"/>
      <c r="BG163" s="173"/>
      <c r="BH163" s="173"/>
      <c r="BI163" s="173"/>
      <c r="BJ163" s="173"/>
      <c r="BK163" s="173"/>
      <c r="BL163" s="173"/>
      <c r="BM163" s="173"/>
      <c r="BN163" s="173"/>
      <c r="BO163" s="173"/>
      <c r="BP163" s="173"/>
      <c r="BQ163" s="173"/>
      <c r="BR163" s="173"/>
      <c r="BS163" s="173"/>
      <c r="BT163" s="173"/>
      <c r="BU163" s="173"/>
      <c r="BV163" s="173"/>
      <c r="CI163" s="294">
        <v>2</v>
      </c>
      <c r="CJ163" s="92" t="s">
        <v>86</v>
      </c>
      <c r="CK163" s="92" t="s">
        <v>345</v>
      </c>
      <c r="CL163" s="93" t="s">
        <v>380</v>
      </c>
      <c r="CM163" s="291">
        <v>258</v>
      </c>
    </row>
    <row r="164" spans="1:91" s="49" customFormat="1" ht="13.5">
      <c r="A164" s="171"/>
      <c r="B164" s="51"/>
      <c r="AA164" s="171"/>
      <c r="AB164" s="171"/>
      <c r="AC164" s="171"/>
      <c r="AD164" s="173"/>
      <c r="AE164" s="173"/>
      <c r="AF164" s="173"/>
      <c r="AG164" s="173"/>
      <c r="AH164" s="173"/>
      <c r="AI164" s="173"/>
      <c r="AJ164" s="173"/>
      <c r="AK164" s="173"/>
      <c r="AL164" s="173"/>
      <c r="AM164" s="173"/>
      <c r="AN164" s="173"/>
      <c r="AO164" s="173"/>
      <c r="AP164" s="173"/>
      <c r="AQ164" s="173"/>
      <c r="AR164" s="173"/>
      <c r="AS164" s="173"/>
      <c r="AT164" s="173"/>
      <c r="AU164" s="173"/>
      <c r="AV164" s="173"/>
      <c r="AW164" s="173"/>
      <c r="AX164" s="173"/>
      <c r="AY164" s="173"/>
      <c r="AZ164" s="173"/>
      <c r="BA164" s="173"/>
      <c r="BB164" s="173"/>
      <c r="BC164" s="173"/>
      <c r="BD164" s="173"/>
      <c r="BE164" s="173"/>
      <c r="BF164" s="173"/>
      <c r="BG164" s="173"/>
      <c r="BH164" s="173"/>
      <c r="BI164" s="173"/>
      <c r="BJ164" s="173"/>
      <c r="BK164" s="173"/>
      <c r="BL164" s="173"/>
      <c r="BM164" s="173"/>
      <c r="BN164" s="173"/>
      <c r="BO164" s="173"/>
      <c r="BP164" s="173"/>
      <c r="BQ164" s="173"/>
      <c r="BR164" s="173"/>
      <c r="BS164" s="173"/>
      <c r="BT164" s="173"/>
      <c r="BU164" s="173"/>
      <c r="BV164" s="173"/>
      <c r="CI164" s="294">
        <v>2</v>
      </c>
      <c r="CJ164" s="92" t="s">
        <v>86</v>
      </c>
      <c r="CK164" s="92" t="s">
        <v>345</v>
      </c>
      <c r="CL164" s="93" t="s">
        <v>381</v>
      </c>
      <c r="CM164" s="291">
        <v>259</v>
      </c>
    </row>
    <row r="165" spans="1:91" s="49" customFormat="1" ht="13.5">
      <c r="A165" s="171"/>
      <c r="B165" s="51"/>
      <c r="AA165" s="171"/>
      <c r="AB165" s="171"/>
      <c r="AC165" s="171"/>
      <c r="AD165" s="173"/>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73"/>
      <c r="BB165" s="173"/>
      <c r="BC165" s="173"/>
      <c r="BD165" s="173"/>
      <c r="BE165" s="173"/>
      <c r="BF165" s="173"/>
      <c r="BG165" s="173"/>
      <c r="BH165" s="173"/>
      <c r="BI165" s="173"/>
      <c r="BJ165" s="173"/>
      <c r="BK165" s="173"/>
      <c r="BL165" s="173"/>
      <c r="BM165" s="173"/>
      <c r="BN165" s="173"/>
      <c r="BO165" s="173"/>
      <c r="BP165" s="173"/>
      <c r="BQ165" s="173"/>
      <c r="BR165" s="173"/>
      <c r="BS165" s="173"/>
      <c r="BT165" s="173"/>
      <c r="BU165" s="173"/>
      <c r="BV165" s="173"/>
      <c r="CI165" s="294">
        <v>2</v>
      </c>
      <c r="CJ165" s="92" t="s">
        <v>86</v>
      </c>
      <c r="CK165" s="92" t="s">
        <v>345</v>
      </c>
      <c r="CL165" s="93" t="s">
        <v>382</v>
      </c>
      <c r="CM165" s="291">
        <v>260</v>
      </c>
    </row>
    <row r="166" spans="1:91" s="49" customFormat="1" ht="13.5">
      <c r="A166" s="171"/>
      <c r="B166" s="51"/>
      <c r="AA166" s="171"/>
      <c r="AB166" s="171"/>
      <c r="AC166" s="171"/>
      <c r="AD166" s="173"/>
      <c r="AE166" s="173"/>
      <c r="AF166" s="173"/>
      <c r="AG166" s="173"/>
      <c r="AH166" s="173"/>
      <c r="AI166" s="173"/>
      <c r="AJ166" s="173"/>
      <c r="AK166" s="173"/>
      <c r="AL166" s="173"/>
      <c r="AM166" s="173"/>
      <c r="AN166" s="173"/>
      <c r="AO166" s="173"/>
      <c r="AP166" s="173"/>
      <c r="AQ166" s="173"/>
      <c r="AR166" s="173"/>
      <c r="AS166" s="173"/>
      <c r="AT166" s="173"/>
      <c r="AU166" s="173"/>
      <c r="AV166" s="173"/>
      <c r="AW166" s="173"/>
      <c r="AX166" s="173"/>
      <c r="AY166" s="173"/>
      <c r="AZ166" s="173"/>
      <c r="BA166" s="173"/>
      <c r="BB166" s="173"/>
      <c r="BC166" s="173"/>
      <c r="BD166" s="173"/>
      <c r="BE166" s="173"/>
      <c r="BF166" s="173"/>
      <c r="BG166" s="173"/>
      <c r="BH166" s="173"/>
      <c r="BI166" s="173"/>
      <c r="BJ166" s="173"/>
      <c r="BK166" s="173"/>
      <c r="BL166" s="173"/>
      <c r="BM166" s="173"/>
      <c r="BN166" s="173"/>
      <c r="BO166" s="173"/>
      <c r="BP166" s="173"/>
      <c r="BQ166" s="173"/>
      <c r="BR166" s="173"/>
      <c r="BS166" s="173"/>
      <c r="BT166" s="173"/>
      <c r="BU166" s="173"/>
      <c r="BV166" s="173"/>
      <c r="CI166" s="294">
        <v>2</v>
      </c>
      <c r="CJ166" s="92" t="s">
        <v>86</v>
      </c>
      <c r="CK166" s="92" t="s">
        <v>345</v>
      </c>
      <c r="CL166" s="93" t="s">
        <v>383</v>
      </c>
      <c r="CM166" s="291">
        <v>261</v>
      </c>
    </row>
    <row r="167" spans="1:91" s="49" customFormat="1" ht="13.5">
      <c r="A167" s="171"/>
      <c r="B167" s="51"/>
      <c r="AA167" s="171"/>
      <c r="AB167" s="171"/>
      <c r="AC167" s="171"/>
      <c r="AD167" s="173"/>
      <c r="AE167" s="173"/>
      <c r="AF167" s="173"/>
      <c r="AG167" s="173"/>
      <c r="AH167" s="173"/>
      <c r="AI167" s="173"/>
      <c r="AJ167" s="173"/>
      <c r="AK167" s="173"/>
      <c r="AL167" s="173"/>
      <c r="AM167" s="173"/>
      <c r="AN167" s="173"/>
      <c r="AO167" s="173"/>
      <c r="AP167" s="173"/>
      <c r="AQ167" s="173"/>
      <c r="AR167" s="173"/>
      <c r="AS167" s="173"/>
      <c r="AT167" s="173"/>
      <c r="AU167" s="173"/>
      <c r="AV167" s="173"/>
      <c r="AW167" s="173"/>
      <c r="AX167" s="173"/>
      <c r="AY167" s="173"/>
      <c r="AZ167" s="173"/>
      <c r="BA167" s="173"/>
      <c r="BB167" s="173"/>
      <c r="BC167" s="173"/>
      <c r="BD167" s="173"/>
      <c r="BE167" s="173"/>
      <c r="BF167" s="173"/>
      <c r="BG167" s="173"/>
      <c r="BH167" s="173"/>
      <c r="BI167" s="173"/>
      <c r="BJ167" s="173"/>
      <c r="BK167" s="173"/>
      <c r="BL167" s="173"/>
      <c r="BM167" s="173"/>
      <c r="BN167" s="173"/>
      <c r="BO167" s="173"/>
      <c r="BP167" s="173"/>
      <c r="BQ167" s="173"/>
      <c r="BR167" s="173"/>
      <c r="BS167" s="173"/>
      <c r="BT167" s="173"/>
      <c r="BU167" s="173"/>
      <c r="BV167" s="173"/>
      <c r="CI167" s="294">
        <v>2</v>
      </c>
      <c r="CJ167" s="92" t="s">
        <v>86</v>
      </c>
      <c r="CK167" s="92" t="s">
        <v>345</v>
      </c>
      <c r="CL167" s="93" t="s">
        <v>1082</v>
      </c>
      <c r="CM167" s="291">
        <v>262</v>
      </c>
    </row>
    <row r="168" spans="1:91" s="49" customFormat="1" ht="13.5">
      <c r="A168" s="171"/>
      <c r="B168" s="51"/>
      <c r="AA168" s="171"/>
      <c r="AB168" s="171"/>
      <c r="AC168" s="171"/>
      <c r="AD168" s="173"/>
      <c r="AE168" s="173"/>
      <c r="AF168" s="173"/>
      <c r="AG168" s="173"/>
      <c r="AH168" s="173"/>
      <c r="AI168" s="173"/>
      <c r="AJ168" s="173"/>
      <c r="AK168" s="173"/>
      <c r="AL168" s="173"/>
      <c r="AM168" s="173"/>
      <c r="AN168" s="173"/>
      <c r="AO168" s="173"/>
      <c r="AP168" s="173"/>
      <c r="AQ168" s="173"/>
      <c r="AR168" s="173"/>
      <c r="AS168" s="173"/>
      <c r="AT168" s="173"/>
      <c r="AU168" s="173"/>
      <c r="AV168" s="173"/>
      <c r="AW168" s="173"/>
      <c r="AX168" s="173"/>
      <c r="AY168" s="173"/>
      <c r="AZ168" s="173"/>
      <c r="BA168" s="173"/>
      <c r="BB168" s="173"/>
      <c r="BC168" s="173"/>
      <c r="BD168" s="173"/>
      <c r="BE168" s="173"/>
      <c r="BF168" s="173"/>
      <c r="BG168" s="173"/>
      <c r="BH168" s="173"/>
      <c r="BI168" s="173"/>
      <c r="BJ168" s="173"/>
      <c r="BK168" s="173"/>
      <c r="BL168" s="173"/>
      <c r="BM168" s="173"/>
      <c r="BN168" s="173"/>
      <c r="BO168" s="173"/>
      <c r="BP168" s="173"/>
      <c r="BQ168" s="173"/>
      <c r="BR168" s="173"/>
      <c r="BS168" s="173"/>
      <c r="BT168" s="173"/>
      <c r="BU168" s="173"/>
      <c r="BV168" s="173"/>
      <c r="CI168" s="294">
        <v>2</v>
      </c>
      <c r="CJ168" s="92" t="s">
        <v>86</v>
      </c>
      <c r="CK168" s="92" t="s">
        <v>345</v>
      </c>
      <c r="CL168" s="93" t="s">
        <v>974</v>
      </c>
      <c r="CM168" s="291">
        <v>263</v>
      </c>
    </row>
    <row r="169" spans="1:91" s="49" customFormat="1" ht="13.5">
      <c r="A169" s="171"/>
      <c r="B169" s="51"/>
      <c r="AA169" s="171"/>
      <c r="AB169" s="171"/>
      <c r="AC169" s="171"/>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c r="BA169" s="173"/>
      <c r="BB169" s="173"/>
      <c r="BC169" s="173"/>
      <c r="BD169" s="173"/>
      <c r="BE169" s="173"/>
      <c r="BF169" s="173"/>
      <c r="BG169" s="173"/>
      <c r="BH169" s="173"/>
      <c r="BI169" s="173"/>
      <c r="BJ169" s="173"/>
      <c r="BK169" s="173"/>
      <c r="BL169" s="173"/>
      <c r="BM169" s="173"/>
      <c r="BN169" s="173"/>
      <c r="BO169" s="173"/>
      <c r="BP169" s="173"/>
      <c r="BQ169" s="173"/>
      <c r="BR169" s="173"/>
      <c r="BS169" s="173"/>
      <c r="BT169" s="173"/>
      <c r="BU169" s="173"/>
      <c r="BV169" s="173"/>
      <c r="CI169" s="294">
        <v>2</v>
      </c>
      <c r="CJ169" s="92" t="s">
        <v>86</v>
      </c>
      <c r="CK169" s="92" t="s">
        <v>345</v>
      </c>
      <c r="CL169" s="93" t="s">
        <v>1083</v>
      </c>
      <c r="CM169" s="291">
        <v>264</v>
      </c>
    </row>
    <row r="170" spans="1:91" s="49" customFormat="1" ht="13.5">
      <c r="A170" s="171"/>
      <c r="B170" s="51"/>
      <c r="AA170" s="171"/>
      <c r="AB170" s="171"/>
      <c r="AC170" s="171"/>
      <c r="AD170" s="173"/>
      <c r="AE170" s="173"/>
      <c r="AF170" s="173"/>
      <c r="AG170" s="173"/>
      <c r="AH170" s="173"/>
      <c r="AI170" s="173"/>
      <c r="AJ170" s="173"/>
      <c r="AK170" s="173"/>
      <c r="AL170" s="173"/>
      <c r="AM170" s="173"/>
      <c r="AN170" s="173"/>
      <c r="AO170" s="173"/>
      <c r="AP170" s="173"/>
      <c r="AQ170" s="173"/>
      <c r="AR170" s="173"/>
      <c r="AS170" s="173"/>
      <c r="AT170" s="173"/>
      <c r="AU170" s="173"/>
      <c r="AV170" s="173"/>
      <c r="AW170" s="173"/>
      <c r="AX170" s="173"/>
      <c r="AY170" s="173"/>
      <c r="AZ170" s="173"/>
      <c r="BA170" s="173"/>
      <c r="BB170" s="173"/>
      <c r="BC170" s="173"/>
      <c r="BD170" s="173"/>
      <c r="BE170" s="173"/>
      <c r="BF170" s="173"/>
      <c r="BG170" s="173"/>
      <c r="BH170" s="173"/>
      <c r="BI170" s="173"/>
      <c r="BJ170" s="173"/>
      <c r="BK170" s="173"/>
      <c r="BL170" s="173"/>
      <c r="BM170" s="173"/>
      <c r="BN170" s="173"/>
      <c r="BO170" s="173"/>
      <c r="BP170" s="173"/>
      <c r="BQ170" s="173"/>
      <c r="BR170" s="173"/>
      <c r="BS170" s="173"/>
      <c r="BT170" s="173"/>
      <c r="BU170" s="173"/>
      <c r="BV170" s="173"/>
      <c r="CI170" s="294"/>
      <c r="CJ170" s="92"/>
      <c r="CK170" s="92"/>
      <c r="CL170" s="93"/>
      <c r="CM170" s="291">
        <v>265</v>
      </c>
    </row>
    <row r="171" spans="1:91" s="49" customFormat="1" ht="13.5">
      <c r="A171" s="171"/>
      <c r="B171" s="51"/>
      <c r="AA171" s="171"/>
      <c r="AB171" s="171"/>
      <c r="AC171" s="171"/>
      <c r="AD171" s="173"/>
      <c r="AE171" s="173"/>
      <c r="AF171" s="173"/>
      <c r="AG171" s="173"/>
      <c r="AH171" s="173"/>
      <c r="AI171" s="173"/>
      <c r="AJ171" s="173"/>
      <c r="AK171" s="173"/>
      <c r="AL171" s="173"/>
      <c r="AM171" s="173"/>
      <c r="AN171" s="173"/>
      <c r="AO171" s="173"/>
      <c r="AP171" s="173"/>
      <c r="AQ171" s="173"/>
      <c r="AR171" s="173"/>
      <c r="AS171" s="173"/>
      <c r="AT171" s="173"/>
      <c r="AU171" s="173"/>
      <c r="AV171" s="173"/>
      <c r="AW171" s="173"/>
      <c r="AX171" s="173"/>
      <c r="AY171" s="173"/>
      <c r="AZ171" s="173"/>
      <c r="BA171" s="173"/>
      <c r="BB171" s="173"/>
      <c r="BC171" s="173"/>
      <c r="BD171" s="173"/>
      <c r="BE171" s="173"/>
      <c r="BF171" s="173"/>
      <c r="BG171" s="173"/>
      <c r="BH171" s="173"/>
      <c r="BI171" s="173"/>
      <c r="BJ171" s="173"/>
      <c r="BK171" s="173"/>
      <c r="BL171" s="173"/>
      <c r="BM171" s="173"/>
      <c r="BN171" s="173"/>
      <c r="BO171" s="173"/>
      <c r="BP171" s="173"/>
      <c r="BQ171" s="173"/>
      <c r="BR171" s="173"/>
      <c r="BS171" s="173"/>
      <c r="BT171" s="173"/>
      <c r="BU171" s="173"/>
      <c r="BV171" s="173"/>
      <c r="CI171" s="294"/>
      <c r="CJ171" s="92"/>
      <c r="CK171" s="92"/>
      <c r="CL171" s="93"/>
      <c r="CM171" s="291">
        <v>266</v>
      </c>
    </row>
    <row r="172" spans="1:91" s="49" customFormat="1" ht="13.5">
      <c r="A172" s="171"/>
      <c r="B172" s="51"/>
      <c r="AA172" s="171"/>
      <c r="AB172" s="171"/>
      <c r="AC172" s="171"/>
      <c r="AD172" s="173"/>
      <c r="AE172" s="173"/>
      <c r="AF172" s="173"/>
      <c r="AG172" s="173"/>
      <c r="AH172" s="173"/>
      <c r="AI172" s="173"/>
      <c r="AJ172" s="173"/>
      <c r="AK172" s="173"/>
      <c r="AL172" s="173"/>
      <c r="AM172" s="173"/>
      <c r="AN172" s="173"/>
      <c r="AO172" s="173"/>
      <c r="AP172" s="173"/>
      <c r="AQ172" s="173"/>
      <c r="AR172" s="173"/>
      <c r="AS172" s="173"/>
      <c r="AT172" s="173"/>
      <c r="AU172" s="173"/>
      <c r="AV172" s="173"/>
      <c r="AW172" s="173"/>
      <c r="AX172" s="173"/>
      <c r="AY172" s="173"/>
      <c r="AZ172" s="173"/>
      <c r="BA172" s="173"/>
      <c r="BB172" s="173"/>
      <c r="BC172" s="173"/>
      <c r="BD172" s="173"/>
      <c r="BE172" s="173"/>
      <c r="BF172" s="173"/>
      <c r="BG172" s="173"/>
      <c r="BH172" s="173"/>
      <c r="BI172" s="173"/>
      <c r="BJ172" s="173"/>
      <c r="BK172" s="173"/>
      <c r="BL172" s="173"/>
      <c r="BM172" s="173"/>
      <c r="BN172" s="173"/>
      <c r="BO172" s="173"/>
      <c r="BP172" s="173"/>
      <c r="BQ172" s="173"/>
      <c r="BR172" s="173"/>
      <c r="BS172" s="173"/>
      <c r="BT172" s="173"/>
      <c r="BU172" s="173"/>
      <c r="BV172" s="173"/>
      <c r="CI172" s="294"/>
      <c r="CJ172" s="92"/>
      <c r="CK172" s="92"/>
      <c r="CL172" s="93"/>
      <c r="CM172" s="291">
        <v>267</v>
      </c>
    </row>
    <row r="173" spans="1:91" s="49" customFormat="1" ht="13.5">
      <c r="A173" s="171"/>
      <c r="B173" s="51"/>
      <c r="AA173" s="171"/>
      <c r="AB173" s="171"/>
      <c r="AC173" s="171"/>
      <c r="AD173" s="173"/>
      <c r="AE173" s="173"/>
      <c r="AF173" s="173"/>
      <c r="AG173" s="173"/>
      <c r="AH173" s="173"/>
      <c r="AI173" s="173"/>
      <c r="AJ173" s="173"/>
      <c r="AK173" s="173"/>
      <c r="AL173" s="173"/>
      <c r="AM173" s="173"/>
      <c r="AN173" s="173"/>
      <c r="AO173" s="173"/>
      <c r="AP173" s="173"/>
      <c r="AQ173" s="173"/>
      <c r="AR173" s="173"/>
      <c r="AS173" s="173"/>
      <c r="AT173" s="173"/>
      <c r="AU173" s="173"/>
      <c r="AV173" s="173"/>
      <c r="AW173" s="173"/>
      <c r="AX173" s="173"/>
      <c r="AY173" s="173"/>
      <c r="AZ173" s="173"/>
      <c r="BA173" s="173"/>
      <c r="BB173" s="173"/>
      <c r="BC173" s="173"/>
      <c r="BD173" s="173"/>
      <c r="BE173" s="173"/>
      <c r="BF173" s="173"/>
      <c r="BG173" s="173"/>
      <c r="BH173" s="173"/>
      <c r="BI173" s="173"/>
      <c r="BJ173" s="173"/>
      <c r="BK173" s="173"/>
      <c r="BL173" s="173"/>
      <c r="BM173" s="173"/>
      <c r="BN173" s="173"/>
      <c r="BO173" s="173"/>
      <c r="BP173" s="173"/>
      <c r="BQ173" s="173"/>
      <c r="BR173" s="173"/>
      <c r="BS173" s="173"/>
      <c r="BT173" s="173"/>
      <c r="BU173" s="173"/>
      <c r="BV173" s="173"/>
      <c r="CI173" s="294">
        <v>3</v>
      </c>
      <c r="CJ173" s="92" t="s">
        <v>88</v>
      </c>
      <c r="CK173" s="92" t="s">
        <v>987</v>
      </c>
      <c r="CL173" s="93" t="s">
        <v>422</v>
      </c>
      <c r="CM173" s="291">
        <v>268</v>
      </c>
    </row>
    <row r="174" spans="1:91" s="49" customFormat="1" ht="13.5">
      <c r="A174" s="171"/>
      <c r="B174" s="51"/>
      <c r="AA174" s="171"/>
      <c r="AB174" s="171"/>
      <c r="AC174" s="171"/>
      <c r="AD174" s="173"/>
      <c r="AE174" s="173"/>
      <c r="AF174" s="173"/>
      <c r="AG174" s="173"/>
      <c r="AH174" s="173"/>
      <c r="AI174" s="173"/>
      <c r="AJ174" s="173"/>
      <c r="AK174" s="173"/>
      <c r="AL174" s="173"/>
      <c r="AM174" s="173"/>
      <c r="AN174" s="173"/>
      <c r="AO174" s="173"/>
      <c r="AP174" s="173"/>
      <c r="AQ174" s="173"/>
      <c r="AR174" s="173"/>
      <c r="AS174" s="173"/>
      <c r="AT174" s="173"/>
      <c r="AU174" s="173"/>
      <c r="AV174" s="173"/>
      <c r="AW174" s="173"/>
      <c r="AX174" s="173"/>
      <c r="AY174" s="173"/>
      <c r="AZ174" s="173"/>
      <c r="BA174" s="173"/>
      <c r="BB174" s="173"/>
      <c r="BC174" s="173"/>
      <c r="BD174" s="173"/>
      <c r="BE174" s="173"/>
      <c r="BF174" s="173"/>
      <c r="BG174" s="173"/>
      <c r="BH174" s="173"/>
      <c r="BI174" s="173"/>
      <c r="BJ174" s="173"/>
      <c r="BK174" s="173"/>
      <c r="BL174" s="173"/>
      <c r="BM174" s="173"/>
      <c r="BN174" s="173"/>
      <c r="BO174" s="173"/>
      <c r="BP174" s="173"/>
      <c r="BQ174" s="173"/>
      <c r="BR174" s="173"/>
      <c r="BS174" s="173"/>
      <c r="BT174" s="173"/>
      <c r="BU174" s="173"/>
      <c r="BV174" s="173"/>
      <c r="CI174" s="294">
        <v>3</v>
      </c>
      <c r="CJ174" s="92" t="s">
        <v>88</v>
      </c>
      <c r="CK174" s="92" t="s">
        <v>987</v>
      </c>
      <c r="CL174" s="93" t="s">
        <v>423</v>
      </c>
      <c r="CM174" s="291">
        <v>269</v>
      </c>
    </row>
    <row r="175" spans="1:91" s="49" customFormat="1" ht="13.5">
      <c r="A175" s="171"/>
      <c r="B175" s="51"/>
      <c r="AA175" s="171"/>
      <c r="AB175" s="171"/>
      <c r="AC175" s="171"/>
      <c r="AD175" s="173"/>
      <c r="AE175" s="173"/>
      <c r="AF175" s="173"/>
      <c r="AG175" s="173"/>
      <c r="AH175" s="173"/>
      <c r="AI175" s="173"/>
      <c r="AJ175" s="173"/>
      <c r="AK175" s="173"/>
      <c r="AL175" s="173"/>
      <c r="AM175" s="173"/>
      <c r="AN175" s="173"/>
      <c r="AO175" s="173"/>
      <c r="AP175" s="173"/>
      <c r="AQ175" s="173"/>
      <c r="AR175" s="173"/>
      <c r="AS175" s="173"/>
      <c r="AT175" s="173"/>
      <c r="AU175" s="173"/>
      <c r="AV175" s="173"/>
      <c r="AW175" s="173"/>
      <c r="AX175" s="173"/>
      <c r="AY175" s="173"/>
      <c r="AZ175" s="173"/>
      <c r="BA175" s="173"/>
      <c r="BB175" s="173"/>
      <c r="BC175" s="173"/>
      <c r="BD175" s="173"/>
      <c r="BE175" s="173"/>
      <c r="BF175" s="173"/>
      <c r="BG175" s="173"/>
      <c r="BH175" s="173"/>
      <c r="BI175" s="173"/>
      <c r="BJ175" s="173"/>
      <c r="BK175" s="173"/>
      <c r="BL175" s="173"/>
      <c r="BM175" s="173"/>
      <c r="BN175" s="173"/>
      <c r="BO175" s="173"/>
      <c r="BP175" s="173"/>
      <c r="BQ175" s="173"/>
      <c r="BR175" s="173"/>
      <c r="BS175" s="173"/>
      <c r="BT175" s="173"/>
      <c r="BU175" s="173"/>
      <c r="BV175" s="173"/>
      <c r="CI175" s="294">
        <v>3</v>
      </c>
      <c r="CJ175" s="92" t="s">
        <v>88</v>
      </c>
      <c r="CK175" s="92" t="s">
        <v>987</v>
      </c>
      <c r="CL175" s="93" t="s">
        <v>424</v>
      </c>
      <c r="CM175" s="291">
        <v>270</v>
      </c>
    </row>
    <row r="176" spans="1:91" s="49" customFormat="1" ht="13.5">
      <c r="A176" s="171"/>
      <c r="B176" s="51"/>
      <c r="AA176" s="171"/>
      <c r="AB176" s="171"/>
      <c r="AC176" s="171"/>
      <c r="AD176" s="173"/>
      <c r="AE176" s="173"/>
      <c r="AF176" s="173"/>
      <c r="AG176" s="173"/>
      <c r="AH176" s="173"/>
      <c r="AI176" s="173"/>
      <c r="AJ176" s="173"/>
      <c r="AK176" s="173"/>
      <c r="AL176" s="173"/>
      <c r="AM176" s="173"/>
      <c r="AN176" s="173"/>
      <c r="AO176" s="173"/>
      <c r="AP176" s="173"/>
      <c r="AQ176" s="173"/>
      <c r="AR176" s="173"/>
      <c r="AS176" s="173"/>
      <c r="AT176" s="173"/>
      <c r="AU176" s="173"/>
      <c r="AV176" s="173"/>
      <c r="AW176" s="173"/>
      <c r="AX176" s="173"/>
      <c r="AY176" s="173"/>
      <c r="AZ176" s="173"/>
      <c r="BA176" s="173"/>
      <c r="BB176" s="173"/>
      <c r="BC176" s="173"/>
      <c r="BD176" s="173"/>
      <c r="BE176" s="173"/>
      <c r="BF176" s="173"/>
      <c r="BG176" s="173"/>
      <c r="BH176" s="173"/>
      <c r="BI176" s="173"/>
      <c r="BJ176" s="173"/>
      <c r="BK176" s="173"/>
      <c r="BL176" s="173"/>
      <c r="BM176" s="173"/>
      <c r="BN176" s="173"/>
      <c r="BO176" s="173"/>
      <c r="BP176" s="173"/>
      <c r="BQ176" s="173"/>
      <c r="BR176" s="173"/>
      <c r="BS176" s="173"/>
      <c r="BT176" s="173"/>
      <c r="BU176" s="173"/>
      <c r="BV176" s="173"/>
      <c r="CI176" s="294">
        <v>3</v>
      </c>
      <c r="CJ176" s="92" t="s">
        <v>88</v>
      </c>
      <c r="CK176" s="92" t="s">
        <v>987</v>
      </c>
      <c r="CL176" s="93" t="s">
        <v>425</v>
      </c>
      <c r="CM176" s="291">
        <v>271</v>
      </c>
    </row>
    <row r="177" spans="1:91" s="49" customFormat="1" ht="13.5">
      <c r="A177" s="171"/>
      <c r="B177" s="51"/>
      <c r="AA177" s="171"/>
      <c r="AB177" s="171"/>
      <c r="AC177" s="171"/>
      <c r="AD177" s="173"/>
      <c r="AE177" s="173"/>
      <c r="AF177" s="173"/>
      <c r="AG177" s="173"/>
      <c r="AH177" s="173"/>
      <c r="AI177" s="173"/>
      <c r="AJ177" s="173"/>
      <c r="AK177" s="173"/>
      <c r="AL177" s="173"/>
      <c r="AM177" s="173"/>
      <c r="AN177" s="173"/>
      <c r="AO177" s="173"/>
      <c r="AP177" s="173"/>
      <c r="AQ177" s="173"/>
      <c r="AR177" s="173"/>
      <c r="AS177" s="173"/>
      <c r="AT177" s="173"/>
      <c r="AU177" s="173"/>
      <c r="AV177" s="173"/>
      <c r="AW177" s="173"/>
      <c r="AX177" s="173"/>
      <c r="AY177" s="173"/>
      <c r="AZ177" s="173"/>
      <c r="BA177" s="173"/>
      <c r="BB177" s="173"/>
      <c r="BC177" s="173"/>
      <c r="BD177" s="173"/>
      <c r="BE177" s="173"/>
      <c r="BF177" s="173"/>
      <c r="BG177" s="173"/>
      <c r="BH177" s="173"/>
      <c r="BI177" s="173"/>
      <c r="BJ177" s="173"/>
      <c r="BK177" s="173"/>
      <c r="BL177" s="173"/>
      <c r="BM177" s="173"/>
      <c r="BN177" s="173"/>
      <c r="BO177" s="173"/>
      <c r="BP177" s="173"/>
      <c r="BQ177" s="173"/>
      <c r="BR177" s="173"/>
      <c r="BS177" s="173"/>
      <c r="BT177" s="173"/>
      <c r="BU177" s="173"/>
      <c r="BV177" s="173"/>
      <c r="CI177" s="294">
        <v>3</v>
      </c>
      <c r="CJ177" s="92" t="s">
        <v>88</v>
      </c>
      <c r="CK177" s="92" t="s">
        <v>987</v>
      </c>
      <c r="CL177" s="93" t="s">
        <v>426</v>
      </c>
      <c r="CM177" s="291">
        <v>272</v>
      </c>
    </row>
    <row r="178" spans="1:91" s="49" customFormat="1" ht="13.5">
      <c r="A178" s="171"/>
      <c r="B178" s="51"/>
      <c r="AA178" s="171"/>
      <c r="AB178" s="171"/>
      <c r="AC178" s="171"/>
      <c r="AD178" s="173"/>
      <c r="AE178" s="173"/>
      <c r="AF178" s="173"/>
      <c r="AG178" s="173"/>
      <c r="AH178" s="173"/>
      <c r="AI178" s="173"/>
      <c r="AJ178" s="173"/>
      <c r="AK178" s="173"/>
      <c r="AL178" s="173"/>
      <c r="AM178" s="173"/>
      <c r="AN178" s="173"/>
      <c r="AO178" s="173"/>
      <c r="AP178" s="173"/>
      <c r="AQ178" s="173"/>
      <c r="AR178" s="173"/>
      <c r="AS178" s="173"/>
      <c r="AT178" s="173"/>
      <c r="AU178" s="173"/>
      <c r="AV178" s="173"/>
      <c r="AW178" s="173"/>
      <c r="AX178" s="173"/>
      <c r="AY178" s="173"/>
      <c r="AZ178" s="173"/>
      <c r="BA178" s="173"/>
      <c r="BB178" s="173"/>
      <c r="BC178" s="173"/>
      <c r="BD178" s="173"/>
      <c r="BE178" s="173"/>
      <c r="BF178" s="173"/>
      <c r="BG178" s="173"/>
      <c r="BH178" s="173"/>
      <c r="BI178" s="173"/>
      <c r="BJ178" s="173"/>
      <c r="BK178" s="173"/>
      <c r="BL178" s="173"/>
      <c r="BM178" s="173"/>
      <c r="BN178" s="173"/>
      <c r="BO178" s="173"/>
      <c r="BP178" s="173"/>
      <c r="BQ178" s="173"/>
      <c r="BR178" s="173"/>
      <c r="BS178" s="173"/>
      <c r="BT178" s="173"/>
      <c r="BU178" s="173"/>
      <c r="BV178" s="173"/>
      <c r="CI178" s="294">
        <v>3</v>
      </c>
      <c r="CJ178" s="92" t="s">
        <v>88</v>
      </c>
      <c r="CK178" s="92" t="s">
        <v>987</v>
      </c>
      <c r="CL178" s="93" t="s">
        <v>427</v>
      </c>
      <c r="CM178" s="291">
        <v>273</v>
      </c>
    </row>
    <row r="179" spans="1:91" s="49" customFormat="1" ht="13.5">
      <c r="A179" s="171"/>
      <c r="B179" s="51"/>
      <c r="AA179" s="171"/>
      <c r="AB179" s="171"/>
      <c r="AC179" s="171"/>
      <c r="AD179" s="173"/>
      <c r="AE179" s="173"/>
      <c r="AF179" s="173"/>
      <c r="AG179" s="173"/>
      <c r="AH179" s="173"/>
      <c r="AI179" s="173"/>
      <c r="AJ179" s="173"/>
      <c r="AK179" s="173"/>
      <c r="AL179" s="173"/>
      <c r="AM179" s="173"/>
      <c r="AN179" s="173"/>
      <c r="AO179" s="173"/>
      <c r="AP179" s="173"/>
      <c r="AQ179" s="173"/>
      <c r="AR179" s="173"/>
      <c r="AS179" s="173"/>
      <c r="AT179" s="173"/>
      <c r="AU179" s="173"/>
      <c r="AV179" s="173"/>
      <c r="AW179" s="173"/>
      <c r="AX179" s="173"/>
      <c r="AY179" s="173"/>
      <c r="AZ179" s="173"/>
      <c r="BA179" s="173"/>
      <c r="BB179" s="173"/>
      <c r="BC179" s="173"/>
      <c r="BD179" s="173"/>
      <c r="BE179" s="173"/>
      <c r="BF179" s="173"/>
      <c r="BG179" s="173"/>
      <c r="BH179" s="173"/>
      <c r="BI179" s="173"/>
      <c r="BJ179" s="173"/>
      <c r="BK179" s="173"/>
      <c r="BL179" s="173"/>
      <c r="BM179" s="173"/>
      <c r="BN179" s="173"/>
      <c r="BO179" s="173"/>
      <c r="BP179" s="173"/>
      <c r="BQ179" s="173"/>
      <c r="BR179" s="173"/>
      <c r="BS179" s="173"/>
      <c r="BT179" s="173"/>
      <c r="BU179" s="173"/>
      <c r="BV179" s="173"/>
      <c r="CI179" s="294">
        <v>3</v>
      </c>
      <c r="CJ179" s="92" t="s">
        <v>88</v>
      </c>
      <c r="CK179" s="92" t="s">
        <v>987</v>
      </c>
      <c r="CL179" s="93" t="s">
        <v>428</v>
      </c>
      <c r="CM179" s="291">
        <v>274</v>
      </c>
    </row>
    <row r="180" spans="1:91" s="49" customFormat="1" ht="13.5">
      <c r="A180" s="171"/>
      <c r="B180" s="51"/>
      <c r="AA180" s="171"/>
      <c r="AB180" s="171"/>
      <c r="AC180" s="171"/>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c r="BA180" s="173"/>
      <c r="BB180" s="173"/>
      <c r="BC180" s="173"/>
      <c r="BD180" s="173"/>
      <c r="BE180" s="173"/>
      <c r="BF180" s="173"/>
      <c r="BG180" s="173"/>
      <c r="BH180" s="173"/>
      <c r="BI180" s="173"/>
      <c r="BJ180" s="173"/>
      <c r="BK180" s="173"/>
      <c r="BL180" s="173"/>
      <c r="BM180" s="173"/>
      <c r="BN180" s="173"/>
      <c r="BO180" s="173"/>
      <c r="BP180" s="173"/>
      <c r="BQ180" s="173"/>
      <c r="BR180" s="173"/>
      <c r="BS180" s="173"/>
      <c r="BT180" s="173"/>
      <c r="BU180" s="173"/>
      <c r="BV180" s="173"/>
      <c r="CI180" s="294">
        <v>3</v>
      </c>
      <c r="CJ180" s="92" t="s">
        <v>88</v>
      </c>
      <c r="CK180" s="92" t="s">
        <v>987</v>
      </c>
      <c r="CL180" s="93" t="s">
        <v>429</v>
      </c>
      <c r="CM180" s="291">
        <v>275</v>
      </c>
    </row>
    <row r="181" spans="1:91" s="49" customFormat="1" ht="13.5">
      <c r="A181" s="171"/>
      <c r="B181" s="51"/>
      <c r="AA181" s="171"/>
      <c r="AB181" s="171"/>
      <c r="AC181" s="171"/>
      <c r="AD181" s="173"/>
      <c r="AE181" s="173"/>
      <c r="AF181" s="173"/>
      <c r="AG181" s="173"/>
      <c r="AH181" s="173"/>
      <c r="AI181" s="173"/>
      <c r="AJ181" s="173"/>
      <c r="AK181" s="173"/>
      <c r="AL181" s="173"/>
      <c r="AM181" s="173"/>
      <c r="AN181" s="173"/>
      <c r="AO181" s="173"/>
      <c r="AP181" s="173"/>
      <c r="AQ181" s="173"/>
      <c r="AR181" s="173"/>
      <c r="AS181" s="173"/>
      <c r="AT181" s="173"/>
      <c r="AU181" s="173"/>
      <c r="AV181" s="173"/>
      <c r="AW181" s="173"/>
      <c r="AX181" s="173"/>
      <c r="AY181" s="173"/>
      <c r="AZ181" s="173"/>
      <c r="BA181" s="173"/>
      <c r="BB181" s="173"/>
      <c r="BC181" s="173"/>
      <c r="BD181" s="173"/>
      <c r="BE181" s="173"/>
      <c r="BF181" s="173"/>
      <c r="BG181" s="173"/>
      <c r="BH181" s="173"/>
      <c r="BI181" s="173"/>
      <c r="BJ181" s="173"/>
      <c r="BK181" s="173"/>
      <c r="BL181" s="173"/>
      <c r="BM181" s="173"/>
      <c r="BN181" s="173"/>
      <c r="BO181" s="173"/>
      <c r="BP181" s="173"/>
      <c r="BQ181" s="173"/>
      <c r="BR181" s="173"/>
      <c r="BS181" s="173"/>
      <c r="BT181" s="173"/>
      <c r="BU181" s="173"/>
      <c r="BV181" s="173"/>
      <c r="CI181" s="294">
        <v>3</v>
      </c>
      <c r="CJ181" s="92" t="s">
        <v>88</v>
      </c>
      <c r="CK181" s="92" t="s">
        <v>987</v>
      </c>
      <c r="CL181" s="93" t="s">
        <v>430</v>
      </c>
      <c r="CM181" s="291">
        <v>276</v>
      </c>
    </row>
    <row r="182" spans="1:91" s="49" customFormat="1" ht="13.5">
      <c r="A182" s="171"/>
      <c r="B182" s="51"/>
      <c r="AA182" s="171"/>
      <c r="AB182" s="171"/>
      <c r="AC182" s="171"/>
      <c r="AD182" s="173"/>
      <c r="AE182" s="173"/>
      <c r="AF182" s="173"/>
      <c r="AG182" s="173"/>
      <c r="AH182" s="173"/>
      <c r="AI182" s="173"/>
      <c r="AJ182" s="173"/>
      <c r="AK182" s="173"/>
      <c r="AL182" s="173"/>
      <c r="AM182" s="173"/>
      <c r="AN182" s="173"/>
      <c r="AO182" s="173"/>
      <c r="AP182" s="173"/>
      <c r="AQ182" s="173"/>
      <c r="AR182" s="173"/>
      <c r="AS182" s="173"/>
      <c r="AT182" s="173"/>
      <c r="AU182" s="173"/>
      <c r="AV182" s="173"/>
      <c r="AW182" s="173"/>
      <c r="AX182" s="173"/>
      <c r="AY182" s="173"/>
      <c r="AZ182" s="173"/>
      <c r="BA182" s="173"/>
      <c r="BB182" s="173"/>
      <c r="BC182" s="173"/>
      <c r="BD182" s="173"/>
      <c r="BE182" s="173"/>
      <c r="BF182" s="173"/>
      <c r="BG182" s="173"/>
      <c r="BH182" s="173"/>
      <c r="BI182" s="173"/>
      <c r="BJ182" s="173"/>
      <c r="BK182" s="173"/>
      <c r="BL182" s="173"/>
      <c r="BM182" s="173"/>
      <c r="BN182" s="173"/>
      <c r="BO182" s="173"/>
      <c r="BP182" s="173"/>
      <c r="BQ182" s="173"/>
      <c r="BR182" s="173"/>
      <c r="BS182" s="173"/>
      <c r="BT182" s="173"/>
      <c r="BU182" s="173"/>
      <c r="BV182" s="173"/>
      <c r="CI182" s="294">
        <v>3</v>
      </c>
      <c r="CJ182" s="92" t="s">
        <v>88</v>
      </c>
      <c r="CK182" s="92" t="s">
        <v>987</v>
      </c>
      <c r="CL182" s="93" t="s">
        <v>431</v>
      </c>
      <c r="CM182" s="291">
        <v>277</v>
      </c>
    </row>
    <row r="183" spans="1:91" s="49" customFormat="1" ht="13.5">
      <c r="A183" s="171"/>
      <c r="B183" s="51"/>
      <c r="AA183" s="171"/>
      <c r="AB183" s="171"/>
      <c r="AC183" s="171"/>
      <c r="AD183" s="173"/>
      <c r="AE183" s="173"/>
      <c r="AF183" s="173"/>
      <c r="AG183" s="173"/>
      <c r="AH183" s="173"/>
      <c r="AI183" s="173"/>
      <c r="AJ183" s="173"/>
      <c r="AK183" s="173"/>
      <c r="AL183" s="173"/>
      <c r="AM183" s="173"/>
      <c r="AN183" s="173"/>
      <c r="AO183" s="173"/>
      <c r="AP183" s="173"/>
      <c r="AQ183" s="173"/>
      <c r="AR183" s="173"/>
      <c r="AS183" s="173"/>
      <c r="AT183" s="173"/>
      <c r="AU183" s="173"/>
      <c r="AV183" s="173"/>
      <c r="AW183" s="173"/>
      <c r="AX183" s="173"/>
      <c r="AY183" s="173"/>
      <c r="AZ183" s="173"/>
      <c r="BA183" s="173"/>
      <c r="BB183" s="173"/>
      <c r="BC183" s="173"/>
      <c r="BD183" s="173"/>
      <c r="BE183" s="173"/>
      <c r="BF183" s="173"/>
      <c r="BG183" s="173"/>
      <c r="BH183" s="173"/>
      <c r="BI183" s="173"/>
      <c r="BJ183" s="173"/>
      <c r="BK183" s="173"/>
      <c r="BL183" s="173"/>
      <c r="BM183" s="173"/>
      <c r="BN183" s="173"/>
      <c r="BO183" s="173"/>
      <c r="BP183" s="173"/>
      <c r="BQ183" s="173"/>
      <c r="BR183" s="173"/>
      <c r="BS183" s="173"/>
      <c r="BT183" s="173"/>
      <c r="BU183" s="173"/>
      <c r="BV183" s="173"/>
      <c r="CI183" s="294">
        <v>3</v>
      </c>
      <c r="CJ183" s="92" t="s">
        <v>88</v>
      </c>
      <c r="CK183" s="92" t="s">
        <v>987</v>
      </c>
      <c r="CL183" s="93" t="s">
        <v>432</v>
      </c>
      <c r="CM183" s="291">
        <v>278</v>
      </c>
    </row>
    <row r="184" spans="1:91" s="49" customFormat="1" ht="13.5">
      <c r="A184" s="171"/>
      <c r="B184" s="51"/>
      <c r="AA184" s="171"/>
      <c r="AB184" s="171"/>
      <c r="AC184" s="171"/>
      <c r="AD184" s="173"/>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3"/>
      <c r="AZ184" s="173"/>
      <c r="BA184" s="173"/>
      <c r="BB184" s="173"/>
      <c r="BC184" s="173"/>
      <c r="BD184" s="173"/>
      <c r="BE184" s="173"/>
      <c r="BF184" s="173"/>
      <c r="BG184" s="173"/>
      <c r="BH184" s="173"/>
      <c r="BI184" s="173"/>
      <c r="BJ184" s="173"/>
      <c r="BK184" s="173"/>
      <c r="BL184" s="173"/>
      <c r="BM184" s="173"/>
      <c r="BN184" s="173"/>
      <c r="BO184" s="173"/>
      <c r="BP184" s="173"/>
      <c r="BQ184" s="173"/>
      <c r="BR184" s="173"/>
      <c r="BS184" s="173"/>
      <c r="BT184" s="173"/>
      <c r="BU184" s="173"/>
      <c r="BV184" s="173"/>
      <c r="CI184" s="294">
        <v>3</v>
      </c>
      <c r="CJ184" s="92" t="s">
        <v>88</v>
      </c>
      <c r="CK184" s="92" t="s">
        <v>987</v>
      </c>
      <c r="CL184" s="93" t="s">
        <v>986</v>
      </c>
      <c r="CM184" s="291">
        <v>279</v>
      </c>
    </row>
    <row r="185" spans="1:91" s="49" customFormat="1" ht="13.5">
      <c r="A185" s="171"/>
      <c r="B185" s="51"/>
      <c r="AA185" s="171"/>
      <c r="AB185" s="171"/>
      <c r="AC185" s="171"/>
      <c r="AD185" s="173"/>
      <c r="AE185" s="173"/>
      <c r="AF185" s="173"/>
      <c r="AG185" s="173"/>
      <c r="AH185" s="173"/>
      <c r="AI185" s="173"/>
      <c r="AJ185" s="173"/>
      <c r="AK185" s="173"/>
      <c r="AL185" s="173"/>
      <c r="AM185" s="173"/>
      <c r="AN185" s="173"/>
      <c r="AO185" s="173"/>
      <c r="AP185" s="173"/>
      <c r="AQ185" s="173"/>
      <c r="AR185" s="173"/>
      <c r="AS185" s="173"/>
      <c r="AT185" s="173"/>
      <c r="AU185" s="173"/>
      <c r="AV185" s="173"/>
      <c r="AW185" s="173"/>
      <c r="AX185" s="173"/>
      <c r="AY185" s="173"/>
      <c r="AZ185" s="173"/>
      <c r="BA185" s="173"/>
      <c r="BB185" s="173"/>
      <c r="BC185" s="173"/>
      <c r="BD185" s="173"/>
      <c r="BE185" s="173"/>
      <c r="BF185" s="173"/>
      <c r="BG185" s="173"/>
      <c r="BH185" s="173"/>
      <c r="BI185" s="173"/>
      <c r="BJ185" s="173"/>
      <c r="BK185" s="173"/>
      <c r="BL185" s="173"/>
      <c r="BM185" s="173"/>
      <c r="BN185" s="173"/>
      <c r="BO185" s="173"/>
      <c r="BP185" s="173"/>
      <c r="BQ185" s="173"/>
      <c r="BR185" s="173"/>
      <c r="BS185" s="173"/>
      <c r="BT185" s="173"/>
      <c r="BU185" s="173"/>
      <c r="BV185" s="173"/>
      <c r="CI185" s="294">
        <v>3</v>
      </c>
      <c r="CJ185" s="92" t="s">
        <v>88</v>
      </c>
      <c r="CK185" s="92" t="s">
        <v>987</v>
      </c>
      <c r="CL185" s="93" t="s">
        <v>433</v>
      </c>
      <c r="CM185" s="291">
        <v>280</v>
      </c>
    </row>
    <row r="186" spans="1:91" s="49" customFormat="1" ht="13.5">
      <c r="A186" s="171"/>
      <c r="B186" s="51"/>
      <c r="AA186" s="171"/>
      <c r="AB186" s="171"/>
      <c r="AC186" s="171"/>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c r="BA186" s="173"/>
      <c r="BB186" s="173"/>
      <c r="BC186" s="173"/>
      <c r="BD186" s="173"/>
      <c r="BE186" s="173"/>
      <c r="BF186" s="173"/>
      <c r="BG186" s="173"/>
      <c r="BH186" s="173"/>
      <c r="BI186" s="173"/>
      <c r="BJ186" s="173"/>
      <c r="BK186" s="173"/>
      <c r="BL186" s="173"/>
      <c r="BM186" s="173"/>
      <c r="BN186" s="173"/>
      <c r="BO186" s="173"/>
      <c r="BP186" s="173"/>
      <c r="BQ186" s="173"/>
      <c r="BR186" s="173"/>
      <c r="BS186" s="173"/>
      <c r="BT186" s="173"/>
      <c r="BU186" s="173"/>
      <c r="BV186" s="173"/>
      <c r="CI186" s="294">
        <v>3</v>
      </c>
      <c r="CJ186" s="92" t="s">
        <v>88</v>
      </c>
      <c r="CK186" s="92" t="s">
        <v>987</v>
      </c>
      <c r="CL186" s="93" t="s">
        <v>434</v>
      </c>
      <c r="CM186" s="291">
        <v>281</v>
      </c>
    </row>
    <row r="187" spans="1:91" s="49" customFormat="1" ht="13.5">
      <c r="A187" s="171"/>
      <c r="B187" s="51"/>
      <c r="AA187" s="171"/>
      <c r="AB187" s="171"/>
      <c r="AC187" s="171"/>
      <c r="AD187" s="173"/>
      <c r="AE187" s="173"/>
      <c r="AF187" s="173"/>
      <c r="AG187" s="173"/>
      <c r="AH187" s="173"/>
      <c r="AI187" s="173"/>
      <c r="AJ187" s="173"/>
      <c r="AK187" s="173"/>
      <c r="AL187" s="173"/>
      <c r="AM187" s="173"/>
      <c r="AN187" s="173"/>
      <c r="AO187" s="173"/>
      <c r="AP187" s="173"/>
      <c r="AQ187" s="173"/>
      <c r="AR187" s="173"/>
      <c r="AS187" s="173"/>
      <c r="AT187" s="173"/>
      <c r="AU187" s="173"/>
      <c r="AV187" s="173"/>
      <c r="AW187" s="173"/>
      <c r="AX187" s="173"/>
      <c r="AY187" s="173"/>
      <c r="AZ187" s="173"/>
      <c r="BA187" s="173"/>
      <c r="BB187" s="173"/>
      <c r="BC187" s="173"/>
      <c r="BD187" s="173"/>
      <c r="BE187" s="173"/>
      <c r="BF187" s="173"/>
      <c r="BG187" s="173"/>
      <c r="BH187" s="173"/>
      <c r="BI187" s="173"/>
      <c r="BJ187" s="173"/>
      <c r="BK187" s="173"/>
      <c r="BL187" s="173"/>
      <c r="BM187" s="173"/>
      <c r="BN187" s="173"/>
      <c r="BO187" s="173"/>
      <c r="BP187" s="173"/>
      <c r="BQ187" s="173"/>
      <c r="BR187" s="173"/>
      <c r="BS187" s="173"/>
      <c r="BT187" s="173"/>
      <c r="BU187" s="173"/>
      <c r="BV187" s="173"/>
      <c r="CI187" s="294">
        <v>3</v>
      </c>
      <c r="CJ187" s="92" t="s">
        <v>88</v>
      </c>
      <c r="CK187" s="92" t="s">
        <v>987</v>
      </c>
      <c r="CL187" s="93" t="s">
        <v>435</v>
      </c>
      <c r="CM187" s="291">
        <v>282</v>
      </c>
    </row>
    <row r="188" spans="1:91" s="49" customFormat="1" ht="13.5">
      <c r="A188" s="171"/>
      <c r="B188" s="51"/>
      <c r="AA188" s="171"/>
      <c r="AB188" s="171"/>
      <c r="AC188" s="171"/>
      <c r="AD188" s="173"/>
      <c r="AE188" s="173"/>
      <c r="AF188" s="173"/>
      <c r="AG188" s="173"/>
      <c r="AH188" s="173"/>
      <c r="AI188" s="173"/>
      <c r="AJ188" s="173"/>
      <c r="AK188" s="173"/>
      <c r="AL188" s="173"/>
      <c r="AM188" s="173"/>
      <c r="AN188" s="173"/>
      <c r="AO188" s="173"/>
      <c r="AP188" s="173"/>
      <c r="AQ188" s="173"/>
      <c r="AR188" s="173"/>
      <c r="AS188" s="173"/>
      <c r="AT188" s="173"/>
      <c r="AU188" s="173"/>
      <c r="AV188" s="173"/>
      <c r="AW188" s="173"/>
      <c r="AX188" s="173"/>
      <c r="AY188" s="173"/>
      <c r="AZ188" s="173"/>
      <c r="BA188" s="173"/>
      <c r="BB188" s="173"/>
      <c r="BC188" s="173"/>
      <c r="BD188" s="173"/>
      <c r="BE188" s="173"/>
      <c r="BF188" s="173"/>
      <c r="BG188" s="173"/>
      <c r="BH188" s="173"/>
      <c r="BI188" s="173"/>
      <c r="BJ188" s="173"/>
      <c r="BK188" s="173"/>
      <c r="BL188" s="173"/>
      <c r="BM188" s="173"/>
      <c r="BN188" s="173"/>
      <c r="BO188" s="173"/>
      <c r="BP188" s="173"/>
      <c r="BQ188" s="173"/>
      <c r="BR188" s="173"/>
      <c r="BS188" s="173"/>
      <c r="BT188" s="173"/>
      <c r="BU188" s="173"/>
      <c r="BV188" s="173"/>
      <c r="CI188" s="294">
        <v>3</v>
      </c>
      <c r="CJ188" s="92" t="s">
        <v>88</v>
      </c>
      <c r="CK188" s="92" t="s">
        <v>987</v>
      </c>
      <c r="CL188" s="93" t="s">
        <v>975</v>
      </c>
      <c r="CM188" s="291">
        <v>283</v>
      </c>
    </row>
    <row r="189" spans="1:91" s="49" customFormat="1" ht="13.5">
      <c r="A189" s="171"/>
      <c r="B189" s="51"/>
      <c r="AA189" s="171"/>
      <c r="AB189" s="171"/>
      <c r="AC189" s="171"/>
      <c r="AD189" s="173"/>
      <c r="AE189" s="173"/>
      <c r="AF189" s="173"/>
      <c r="AG189" s="173"/>
      <c r="AH189" s="173"/>
      <c r="AI189" s="173"/>
      <c r="AJ189" s="173"/>
      <c r="AK189" s="173"/>
      <c r="AL189" s="173"/>
      <c r="AM189" s="173"/>
      <c r="AN189" s="173"/>
      <c r="AO189" s="173"/>
      <c r="AP189" s="173"/>
      <c r="AQ189" s="173"/>
      <c r="AR189" s="173"/>
      <c r="AS189" s="173"/>
      <c r="AT189" s="173"/>
      <c r="AU189" s="173"/>
      <c r="AV189" s="173"/>
      <c r="AW189" s="173"/>
      <c r="AX189" s="173"/>
      <c r="AY189" s="173"/>
      <c r="AZ189" s="173"/>
      <c r="BA189" s="173"/>
      <c r="BB189" s="173"/>
      <c r="BC189" s="173"/>
      <c r="BD189" s="173"/>
      <c r="BE189" s="173"/>
      <c r="BF189" s="173"/>
      <c r="BG189" s="173"/>
      <c r="BH189" s="173"/>
      <c r="BI189" s="173"/>
      <c r="BJ189" s="173"/>
      <c r="BK189" s="173"/>
      <c r="BL189" s="173"/>
      <c r="BM189" s="173"/>
      <c r="BN189" s="173"/>
      <c r="BO189" s="173"/>
      <c r="BP189" s="173"/>
      <c r="BQ189" s="173"/>
      <c r="BR189" s="173"/>
      <c r="BS189" s="173"/>
      <c r="BT189" s="173"/>
      <c r="BU189" s="173"/>
      <c r="BV189" s="173"/>
      <c r="CI189" s="294"/>
      <c r="CJ189" s="92"/>
      <c r="CK189" s="92"/>
      <c r="CL189" s="93"/>
      <c r="CM189" s="291">
        <v>284</v>
      </c>
    </row>
    <row r="190" spans="1:91" s="49" customFormat="1" ht="13.5">
      <c r="A190" s="171"/>
      <c r="B190" s="51"/>
      <c r="AA190" s="171"/>
      <c r="AB190" s="171"/>
      <c r="AC190" s="171"/>
      <c r="AD190" s="173"/>
      <c r="AE190" s="173"/>
      <c r="AF190" s="173"/>
      <c r="AG190" s="173"/>
      <c r="AH190" s="173"/>
      <c r="AI190" s="173"/>
      <c r="AJ190" s="173"/>
      <c r="AK190" s="173"/>
      <c r="AL190" s="173"/>
      <c r="AM190" s="173"/>
      <c r="AN190" s="173"/>
      <c r="AO190" s="173"/>
      <c r="AP190" s="173"/>
      <c r="AQ190" s="173"/>
      <c r="AR190" s="173"/>
      <c r="AS190" s="173"/>
      <c r="AT190" s="173"/>
      <c r="AU190" s="173"/>
      <c r="AV190" s="173"/>
      <c r="AW190" s="173"/>
      <c r="AX190" s="173"/>
      <c r="AY190" s="173"/>
      <c r="AZ190" s="173"/>
      <c r="BA190" s="173"/>
      <c r="BB190" s="173"/>
      <c r="BC190" s="173"/>
      <c r="BD190" s="173"/>
      <c r="BE190" s="173"/>
      <c r="BF190" s="173"/>
      <c r="BG190" s="173"/>
      <c r="BH190" s="173"/>
      <c r="BI190" s="173"/>
      <c r="BJ190" s="173"/>
      <c r="BK190" s="173"/>
      <c r="BL190" s="173"/>
      <c r="BM190" s="173"/>
      <c r="BN190" s="173"/>
      <c r="BO190" s="173"/>
      <c r="BP190" s="173"/>
      <c r="BQ190" s="173"/>
      <c r="BR190" s="173"/>
      <c r="BS190" s="173"/>
      <c r="BT190" s="173"/>
      <c r="BU190" s="173"/>
      <c r="BV190" s="173"/>
      <c r="CI190" s="294"/>
      <c r="CJ190" s="92"/>
      <c r="CK190" s="92"/>
      <c r="CL190" s="93"/>
      <c r="CM190" s="291">
        <v>285</v>
      </c>
    </row>
    <row r="191" spans="1:91" s="49" customFormat="1" ht="13.5">
      <c r="A191" s="171"/>
      <c r="B191" s="51"/>
      <c r="AA191" s="171"/>
      <c r="AB191" s="171"/>
      <c r="AC191" s="171"/>
      <c r="AD191" s="173"/>
      <c r="AE191" s="173"/>
      <c r="AF191" s="173"/>
      <c r="AG191" s="173"/>
      <c r="AH191" s="173"/>
      <c r="AI191" s="173"/>
      <c r="AJ191" s="173"/>
      <c r="AK191" s="173"/>
      <c r="AL191" s="173"/>
      <c r="AM191" s="173"/>
      <c r="AN191" s="173"/>
      <c r="AO191" s="173"/>
      <c r="AP191" s="173"/>
      <c r="AQ191" s="173"/>
      <c r="AR191" s="173"/>
      <c r="AS191" s="173"/>
      <c r="AT191" s="173"/>
      <c r="AU191" s="173"/>
      <c r="AV191" s="173"/>
      <c r="AW191" s="173"/>
      <c r="AX191" s="173"/>
      <c r="AY191" s="173"/>
      <c r="AZ191" s="173"/>
      <c r="BA191" s="173"/>
      <c r="BB191" s="173"/>
      <c r="BC191" s="173"/>
      <c r="BD191" s="173"/>
      <c r="BE191" s="173"/>
      <c r="BF191" s="173"/>
      <c r="BG191" s="173"/>
      <c r="BH191" s="173"/>
      <c r="BI191" s="173"/>
      <c r="BJ191" s="173"/>
      <c r="BK191" s="173"/>
      <c r="BL191" s="173"/>
      <c r="BM191" s="173"/>
      <c r="BN191" s="173"/>
      <c r="BO191" s="173"/>
      <c r="BP191" s="173"/>
      <c r="BQ191" s="173"/>
      <c r="BR191" s="173"/>
      <c r="BS191" s="173"/>
      <c r="BT191" s="173"/>
      <c r="BU191" s="173"/>
      <c r="BV191" s="173"/>
      <c r="CI191" s="294"/>
      <c r="CJ191" s="92"/>
      <c r="CK191" s="92"/>
      <c r="CL191" s="93"/>
      <c r="CM191" s="291">
        <v>286</v>
      </c>
    </row>
    <row r="192" spans="1:91" s="49" customFormat="1" ht="13.5">
      <c r="A192" s="171"/>
      <c r="B192" s="51"/>
      <c r="D192" s="51"/>
      <c r="E192" s="51"/>
      <c r="F192" s="51"/>
      <c r="AA192" s="171"/>
      <c r="AB192" s="171"/>
      <c r="AC192" s="171"/>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c r="BA192" s="173"/>
      <c r="BB192" s="173"/>
      <c r="BC192" s="173"/>
      <c r="BD192" s="173"/>
      <c r="BE192" s="173"/>
      <c r="BF192" s="173"/>
      <c r="BG192" s="173"/>
      <c r="BH192" s="173"/>
      <c r="BI192" s="173"/>
      <c r="BJ192" s="173"/>
      <c r="BK192" s="173"/>
      <c r="BL192" s="173"/>
      <c r="BM192" s="173"/>
      <c r="BN192" s="173"/>
      <c r="BO192" s="173"/>
      <c r="BP192" s="173"/>
      <c r="BQ192" s="173"/>
      <c r="BR192" s="173"/>
      <c r="BS192" s="173"/>
      <c r="BT192" s="173"/>
      <c r="BU192" s="173"/>
      <c r="BV192" s="173"/>
      <c r="CI192" s="294"/>
      <c r="CJ192" s="92"/>
      <c r="CK192" s="92"/>
      <c r="CL192" s="93"/>
      <c r="CM192" s="291">
        <v>287</v>
      </c>
    </row>
    <row r="193" spans="1:91" s="49" customFormat="1" ht="13.5">
      <c r="A193" s="171"/>
      <c r="B193" s="51"/>
      <c r="D193" s="51"/>
      <c r="E193" s="51"/>
      <c r="F193" s="51"/>
      <c r="AA193" s="171"/>
      <c r="AB193" s="171"/>
      <c r="AC193" s="171"/>
      <c r="AD193" s="173"/>
      <c r="AE193" s="173"/>
      <c r="AF193" s="173"/>
      <c r="AG193" s="173"/>
      <c r="AH193" s="173"/>
      <c r="AI193" s="173"/>
      <c r="AJ193" s="173"/>
      <c r="AK193" s="173"/>
      <c r="AL193" s="173"/>
      <c r="AM193" s="173"/>
      <c r="AN193" s="173"/>
      <c r="AO193" s="173"/>
      <c r="AP193" s="173"/>
      <c r="AQ193" s="173"/>
      <c r="AR193" s="173"/>
      <c r="AS193" s="173"/>
      <c r="AT193" s="173"/>
      <c r="AU193" s="173"/>
      <c r="AV193" s="173"/>
      <c r="AW193" s="173"/>
      <c r="AX193" s="173"/>
      <c r="AY193" s="173"/>
      <c r="AZ193" s="173"/>
      <c r="BA193" s="173"/>
      <c r="BB193" s="173"/>
      <c r="BC193" s="173"/>
      <c r="BD193" s="173"/>
      <c r="BE193" s="173"/>
      <c r="BF193" s="173"/>
      <c r="BG193" s="173"/>
      <c r="BH193" s="173"/>
      <c r="BI193" s="173"/>
      <c r="BJ193" s="173"/>
      <c r="BK193" s="173"/>
      <c r="BL193" s="173"/>
      <c r="BM193" s="173"/>
      <c r="BN193" s="173"/>
      <c r="BO193" s="173"/>
      <c r="BP193" s="173"/>
      <c r="BQ193" s="173"/>
      <c r="BR193" s="173"/>
      <c r="BS193" s="173"/>
      <c r="BT193" s="173"/>
      <c r="BU193" s="173"/>
      <c r="BV193" s="173"/>
      <c r="CI193" s="294">
        <v>4</v>
      </c>
      <c r="CJ193" s="92" t="s">
        <v>88</v>
      </c>
      <c r="CK193" s="92" t="s">
        <v>436</v>
      </c>
      <c r="CL193" s="93" t="s">
        <v>437</v>
      </c>
      <c r="CM193" s="291">
        <v>288</v>
      </c>
    </row>
    <row r="194" spans="1:91" s="49" customFormat="1" ht="13.5">
      <c r="A194" s="171"/>
      <c r="B194" s="51"/>
      <c r="AA194" s="171"/>
      <c r="AB194" s="171"/>
      <c r="AC194" s="171"/>
      <c r="AD194" s="173"/>
      <c r="AE194" s="173"/>
      <c r="AF194" s="173"/>
      <c r="AG194" s="173"/>
      <c r="AH194" s="173"/>
      <c r="AI194" s="173"/>
      <c r="AJ194" s="173"/>
      <c r="AK194" s="173"/>
      <c r="AL194" s="173"/>
      <c r="AM194" s="173"/>
      <c r="AN194" s="173"/>
      <c r="AO194" s="173"/>
      <c r="AP194" s="173"/>
      <c r="AQ194" s="173"/>
      <c r="AR194" s="173"/>
      <c r="AS194" s="173"/>
      <c r="AT194" s="173"/>
      <c r="AU194" s="173"/>
      <c r="AV194" s="173"/>
      <c r="AW194" s="173"/>
      <c r="AX194" s="173"/>
      <c r="AY194" s="173"/>
      <c r="AZ194" s="173"/>
      <c r="BA194" s="173"/>
      <c r="BB194" s="173"/>
      <c r="BC194" s="173"/>
      <c r="BD194" s="173"/>
      <c r="BE194" s="173"/>
      <c r="BF194" s="173"/>
      <c r="BG194" s="173"/>
      <c r="BH194" s="173"/>
      <c r="BI194" s="173"/>
      <c r="BJ194" s="173"/>
      <c r="BK194" s="173"/>
      <c r="BL194" s="173"/>
      <c r="BM194" s="173"/>
      <c r="BN194" s="173"/>
      <c r="BO194" s="173"/>
      <c r="BP194" s="173"/>
      <c r="BQ194" s="173"/>
      <c r="BR194" s="173"/>
      <c r="BS194" s="173"/>
      <c r="BT194" s="173"/>
      <c r="BU194" s="173"/>
      <c r="BV194" s="173"/>
      <c r="CI194" s="294">
        <v>4</v>
      </c>
      <c r="CJ194" s="92" t="s">
        <v>88</v>
      </c>
      <c r="CK194" s="92" t="s">
        <v>436</v>
      </c>
      <c r="CL194" s="93" t="s">
        <v>438</v>
      </c>
      <c r="CM194" s="291">
        <v>289</v>
      </c>
    </row>
    <row r="195" spans="1:91" s="49" customFormat="1" ht="13.5">
      <c r="A195" s="171"/>
      <c r="B195" s="51"/>
      <c r="AA195" s="171"/>
      <c r="AB195" s="171"/>
      <c r="AC195" s="171"/>
      <c r="AD195" s="173"/>
      <c r="AE195" s="173"/>
      <c r="AF195" s="173"/>
      <c r="AG195" s="173"/>
      <c r="AH195" s="173"/>
      <c r="AI195" s="173"/>
      <c r="AJ195" s="173"/>
      <c r="AK195" s="173"/>
      <c r="AL195" s="173"/>
      <c r="AM195" s="173"/>
      <c r="AN195" s="173"/>
      <c r="AO195" s="173"/>
      <c r="AP195" s="173"/>
      <c r="AQ195" s="173"/>
      <c r="AR195" s="173"/>
      <c r="AS195" s="173"/>
      <c r="AT195" s="173"/>
      <c r="AU195" s="173"/>
      <c r="AV195" s="173"/>
      <c r="AW195" s="173"/>
      <c r="AX195" s="173"/>
      <c r="AY195" s="173"/>
      <c r="AZ195" s="173"/>
      <c r="BA195" s="173"/>
      <c r="BB195" s="173"/>
      <c r="BC195" s="173"/>
      <c r="BD195" s="173"/>
      <c r="BE195" s="173"/>
      <c r="BF195" s="173"/>
      <c r="BG195" s="173"/>
      <c r="BH195" s="173"/>
      <c r="BI195" s="173"/>
      <c r="BJ195" s="173"/>
      <c r="BK195" s="173"/>
      <c r="BL195" s="173"/>
      <c r="BM195" s="173"/>
      <c r="BN195" s="173"/>
      <c r="BO195" s="173"/>
      <c r="BP195" s="173"/>
      <c r="BQ195" s="173"/>
      <c r="BR195" s="173"/>
      <c r="BS195" s="173"/>
      <c r="BT195" s="173"/>
      <c r="BU195" s="173"/>
      <c r="BV195" s="173"/>
      <c r="CI195" s="294">
        <v>4</v>
      </c>
      <c r="CJ195" s="92" t="s">
        <v>88</v>
      </c>
      <c r="CK195" s="92" t="s">
        <v>436</v>
      </c>
      <c r="CL195" s="93" t="s">
        <v>439</v>
      </c>
      <c r="CM195" s="291">
        <v>290</v>
      </c>
    </row>
    <row r="196" spans="1:91" s="49" customFormat="1" ht="13.5">
      <c r="A196" s="171"/>
      <c r="B196" s="51"/>
      <c r="AA196" s="171"/>
      <c r="AB196" s="171"/>
      <c r="AC196" s="171"/>
      <c r="AD196" s="173"/>
      <c r="AE196" s="173"/>
      <c r="AF196" s="173"/>
      <c r="AG196" s="173"/>
      <c r="AH196" s="173"/>
      <c r="AI196" s="173"/>
      <c r="AJ196" s="173"/>
      <c r="AK196" s="173"/>
      <c r="AL196" s="173"/>
      <c r="AM196" s="173"/>
      <c r="AN196" s="173"/>
      <c r="AO196" s="173"/>
      <c r="AP196" s="173"/>
      <c r="AQ196" s="173"/>
      <c r="AR196" s="173"/>
      <c r="AS196" s="173"/>
      <c r="AT196" s="173"/>
      <c r="AU196" s="173"/>
      <c r="AV196" s="173"/>
      <c r="AW196" s="173"/>
      <c r="AX196" s="173"/>
      <c r="AY196" s="173"/>
      <c r="AZ196" s="173"/>
      <c r="BA196" s="173"/>
      <c r="BB196" s="173"/>
      <c r="BC196" s="173"/>
      <c r="BD196" s="173"/>
      <c r="BE196" s="173"/>
      <c r="BF196" s="173"/>
      <c r="BG196" s="173"/>
      <c r="BH196" s="173"/>
      <c r="BI196" s="173"/>
      <c r="BJ196" s="173"/>
      <c r="BK196" s="173"/>
      <c r="BL196" s="173"/>
      <c r="BM196" s="173"/>
      <c r="BN196" s="173"/>
      <c r="BO196" s="173"/>
      <c r="BP196" s="173"/>
      <c r="BQ196" s="173"/>
      <c r="BR196" s="173"/>
      <c r="BS196" s="173"/>
      <c r="BT196" s="173"/>
      <c r="BU196" s="173"/>
      <c r="BV196" s="173"/>
      <c r="CI196" s="294">
        <v>4</v>
      </c>
      <c r="CJ196" s="92" t="s">
        <v>88</v>
      </c>
      <c r="CK196" s="92" t="s">
        <v>436</v>
      </c>
      <c r="CL196" s="93" t="s">
        <v>440</v>
      </c>
      <c r="CM196" s="291">
        <v>291</v>
      </c>
    </row>
    <row r="197" spans="1:91" s="49" customFormat="1" ht="13.5">
      <c r="A197" s="171"/>
      <c r="B197" s="51"/>
      <c r="AA197" s="171"/>
      <c r="AB197" s="171"/>
      <c r="AC197" s="171"/>
      <c r="AD197" s="173"/>
      <c r="AE197" s="173"/>
      <c r="AF197" s="173"/>
      <c r="AG197" s="173"/>
      <c r="AH197" s="173"/>
      <c r="AI197" s="173"/>
      <c r="AJ197" s="173"/>
      <c r="AK197" s="173"/>
      <c r="AL197" s="173"/>
      <c r="AM197" s="173"/>
      <c r="AN197" s="173"/>
      <c r="AO197" s="173"/>
      <c r="AP197" s="173"/>
      <c r="AQ197" s="173"/>
      <c r="AR197" s="173"/>
      <c r="AS197" s="173"/>
      <c r="AT197" s="173"/>
      <c r="AU197" s="173"/>
      <c r="AV197" s="173"/>
      <c r="AW197" s="173"/>
      <c r="AX197" s="173"/>
      <c r="AY197" s="173"/>
      <c r="AZ197" s="173"/>
      <c r="BA197" s="173"/>
      <c r="BB197" s="173"/>
      <c r="BC197" s="173"/>
      <c r="BD197" s="173"/>
      <c r="BE197" s="173"/>
      <c r="BF197" s="173"/>
      <c r="BG197" s="173"/>
      <c r="BH197" s="173"/>
      <c r="BI197" s="173"/>
      <c r="BJ197" s="173"/>
      <c r="BK197" s="173"/>
      <c r="BL197" s="173"/>
      <c r="BM197" s="173"/>
      <c r="BN197" s="173"/>
      <c r="BO197" s="173"/>
      <c r="BP197" s="173"/>
      <c r="BQ197" s="173"/>
      <c r="BR197" s="173"/>
      <c r="BS197" s="173"/>
      <c r="BT197" s="173"/>
      <c r="BU197" s="173"/>
      <c r="BV197" s="173"/>
      <c r="CI197" s="294">
        <v>4</v>
      </c>
      <c r="CJ197" s="92" t="s">
        <v>88</v>
      </c>
      <c r="CK197" s="92" t="s">
        <v>436</v>
      </c>
      <c r="CL197" s="93" t="s">
        <v>441</v>
      </c>
      <c r="CM197" s="291">
        <v>292</v>
      </c>
    </row>
    <row r="198" spans="1:91" s="49" customFormat="1" ht="13.5">
      <c r="A198" s="171"/>
      <c r="B198" s="51"/>
      <c r="AA198" s="171"/>
      <c r="AB198" s="171"/>
      <c r="AC198" s="171"/>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c r="BA198" s="173"/>
      <c r="BB198" s="173"/>
      <c r="BC198" s="173"/>
      <c r="BD198" s="173"/>
      <c r="BE198" s="173"/>
      <c r="BF198" s="173"/>
      <c r="BG198" s="173"/>
      <c r="BH198" s="173"/>
      <c r="BI198" s="173"/>
      <c r="BJ198" s="173"/>
      <c r="BK198" s="173"/>
      <c r="BL198" s="173"/>
      <c r="BM198" s="173"/>
      <c r="BN198" s="173"/>
      <c r="BO198" s="173"/>
      <c r="BP198" s="173"/>
      <c r="BQ198" s="173"/>
      <c r="BR198" s="173"/>
      <c r="BS198" s="173"/>
      <c r="BT198" s="173"/>
      <c r="BU198" s="173"/>
      <c r="BV198" s="173"/>
      <c r="CI198" s="294">
        <v>4</v>
      </c>
      <c r="CJ198" s="92" t="s">
        <v>88</v>
      </c>
      <c r="CK198" s="92" t="s">
        <v>436</v>
      </c>
      <c r="CL198" s="93" t="s">
        <v>442</v>
      </c>
      <c r="CM198" s="291">
        <v>293</v>
      </c>
    </row>
    <row r="199" spans="1:91" s="49" customFormat="1" ht="13.5">
      <c r="A199" s="171"/>
      <c r="B199" s="51"/>
      <c r="AA199" s="171"/>
      <c r="AB199" s="171"/>
      <c r="AC199" s="171"/>
      <c r="AD199" s="173"/>
      <c r="AE199" s="173"/>
      <c r="AF199" s="173"/>
      <c r="AG199" s="173"/>
      <c r="AH199" s="173"/>
      <c r="AI199" s="173"/>
      <c r="AJ199" s="173"/>
      <c r="AK199" s="173"/>
      <c r="AL199" s="173"/>
      <c r="AM199" s="173"/>
      <c r="AN199" s="173"/>
      <c r="AO199" s="173"/>
      <c r="AP199" s="173"/>
      <c r="AQ199" s="173"/>
      <c r="AR199" s="173"/>
      <c r="AS199" s="173"/>
      <c r="AT199" s="173"/>
      <c r="AU199" s="173"/>
      <c r="AV199" s="173"/>
      <c r="AW199" s="173"/>
      <c r="AX199" s="173"/>
      <c r="AY199" s="173"/>
      <c r="AZ199" s="173"/>
      <c r="BA199" s="173"/>
      <c r="BB199" s="173"/>
      <c r="BC199" s="173"/>
      <c r="BD199" s="173"/>
      <c r="BE199" s="173"/>
      <c r="BF199" s="173"/>
      <c r="BG199" s="173"/>
      <c r="BH199" s="173"/>
      <c r="BI199" s="173"/>
      <c r="BJ199" s="173"/>
      <c r="BK199" s="173"/>
      <c r="BL199" s="173"/>
      <c r="BM199" s="173"/>
      <c r="BN199" s="173"/>
      <c r="BO199" s="173"/>
      <c r="BP199" s="173"/>
      <c r="BQ199" s="173"/>
      <c r="BR199" s="173"/>
      <c r="BS199" s="173"/>
      <c r="BT199" s="173"/>
      <c r="BU199" s="173"/>
      <c r="BV199" s="173"/>
      <c r="CI199" s="294">
        <v>4</v>
      </c>
      <c r="CJ199" s="92" t="s">
        <v>88</v>
      </c>
      <c r="CK199" s="92" t="s">
        <v>436</v>
      </c>
      <c r="CL199" s="93" t="s">
        <v>443</v>
      </c>
      <c r="CM199" s="291">
        <v>294</v>
      </c>
    </row>
    <row r="200" spans="1:91" s="49" customFormat="1" ht="13.5">
      <c r="A200" s="171"/>
      <c r="B200" s="51"/>
      <c r="AA200" s="171"/>
      <c r="AB200" s="171"/>
      <c r="AC200" s="171"/>
      <c r="AD200" s="173"/>
      <c r="AE200" s="173"/>
      <c r="AF200" s="173"/>
      <c r="AG200" s="173"/>
      <c r="AH200" s="173"/>
      <c r="AI200" s="173"/>
      <c r="AJ200" s="173"/>
      <c r="AK200" s="173"/>
      <c r="AL200" s="173"/>
      <c r="AM200" s="173"/>
      <c r="AN200" s="173"/>
      <c r="AO200" s="173"/>
      <c r="AP200" s="173"/>
      <c r="AQ200" s="173"/>
      <c r="AR200" s="173"/>
      <c r="AS200" s="173"/>
      <c r="AT200" s="173"/>
      <c r="AU200" s="173"/>
      <c r="AV200" s="173"/>
      <c r="AW200" s="173"/>
      <c r="AX200" s="173"/>
      <c r="AY200" s="173"/>
      <c r="AZ200" s="173"/>
      <c r="BA200" s="173"/>
      <c r="BB200" s="173"/>
      <c r="BC200" s="173"/>
      <c r="BD200" s="173"/>
      <c r="BE200" s="173"/>
      <c r="BF200" s="173"/>
      <c r="BG200" s="173"/>
      <c r="BH200" s="173"/>
      <c r="BI200" s="173"/>
      <c r="BJ200" s="173"/>
      <c r="BK200" s="173"/>
      <c r="BL200" s="173"/>
      <c r="BM200" s="173"/>
      <c r="BN200" s="173"/>
      <c r="BO200" s="173"/>
      <c r="BP200" s="173"/>
      <c r="BQ200" s="173"/>
      <c r="BR200" s="173"/>
      <c r="BS200" s="173"/>
      <c r="BT200" s="173"/>
      <c r="BU200" s="173"/>
      <c r="BV200" s="173"/>
      <c r="CI200" s="294">
        <v>4</v>
      </c>
      <c r="CJ200" s="92" t="s">
        <v>88</v>
      </c>
      <c r="CK200" s="92" t="s">
        <v>436</v>
      </c>
      <c r="CL200" s="93" t="s">
        <v>444</v>
      </c>
      <c r="CM200" s="291">
        <v>295</v>
      </c>
    </row>
    <row r="201" spans="1:91" s="49" customFormat="1" ht="13.5">
      <c r="A201" s="171"/>
      <c r="B201" s="51"/>
      <c r="AA201" s="171"/>
      <c r="AB201" s="171"/>
      <c r="AC201" s="171"/>
      <c r="AD201" s="173"/>
      <c r="AE201" s="173"/>
      <c r="AF201" s="173"/>
      <c r="AG201" s="173"/>
      <c r="AH201" s="173"/>
      <c r="AI201" s="173"/>
      <c r="AJ201" s="173"/>
      <c r="AK201" s="173"/>
      <c r="AL201" s="173"/>
      <c r="AM201" s="173"/>
      <c r="AN201" s="173"/>
      <c r="AO201" s="173"/>
      <c r="AP201" s="173"/>
      <c r="AQ201" s="173"/>
      <c r="AR201" s="173"/>
      <c r="AS201" s="173"/>
      <c r="AT201" s="173"/>
      <c r="AU201" s="173"/>
      <c r="AV201" s="173"/>
      <c r="AW201" s="173"/>
      <c r="AX201" s="173"/>
      <c r="AY201" s="173"/>
      <c r="AZ201" s="173"/>
      <c r="BA201" s="173"/>
      <c r="BB201" s="173"/>
      <c r="BC201" s="173"/>
      <c r="BD201" s="173"/>
      <c r="BE201" s="173"/>
      <c r="BF201" s="173"/>
      <c r="BG201" s="173"/>
      <c r="BH201" s="173"/>
      <c r="BI201" s="173"/>
      <c r="BJ201" s="173"/>
      <c r="BK201" s="173"/>
      <c r="BL201" s="173"/>
      <c r="BM201" s="173"/>
      <c r="BN201" s="173"/>
      <c r="BO201" s="173"/>
      <c r="BP201" s="173"/>
      <c r="BQ201" s="173"/>
      <c r="BR201" s="173"/>
      <c r="BS201" s="173"/>
      <c r="BT201" s="173"/>
      <c r="BU201" s="173"/>
      <c r="BV201" s="173"/>
      <c r="CI201" s="294">
        <v>4</v>
      </c>
      <c r="CJ201" s="92" t="s">
        <v>88</v>
      </c>
      <c r="CK201" s="92" t="s">
        <v>436</v>
      </c>
      <c r="CL201" s="93" t="s">
        <v>445</v>
      </c>
      <c r="CM201" s="291">
        <v>296</v>
      </c>
    </row>
    <row r="202" spans="1:91" s="49" customFormat="1" ht="13.5">
      <c r="A202" s="171"/>
      <c r="B202" s="51"/>
      <c r="AA202" s="171"/>
      <c r="AB202" s="171"/>
      <c r="AC202" s="171"/>
      <c r="AD202" s="173"/>
      <c r="AE202" s="173"/>
      <c r="AF202" s="173"/>
      <c r="AG202" s="173"/>
      <c r="AH202" s="173"/>
      <c r="AI202" s="173"/>
      <c r="AJ202" s="173"/>
      <c r="AK202" s="173"/>
      <c r="AL202" s="173"/>
      <c r="AM202" s="173"/>
      <c r="AN202" s="173"/>
      <c r="AO202" s="173"/>
      <c r="AP202" s="173"/>
      <c r="AQ202" s="173"/>
      <c r="AR202" s="173"/>
      <c r="AS202" s="173"/>
      <c r="AT202" s="173"/>
      <c r="AU202" s="173"/>
      <c r="AV202" s="173"/>
      <c r="AW202" s="173"/>
      <c r="AX202" s="173"/>
      <c r="AY202" s="173"/>
      <c r="AZ202" s="173"/>
      <c r="BA202" s="173"/>
      <c r="BB202" s="173"/>
      <c r="BC202" s="173"/>
      <c r="BD202" s="173"/>
      <c r="BE202" s="173"/>
      <c r="BF202" s="173"/>
      <c r="BG202" s="173"/>
      <c r="BH202" s="173"/>
      <c r="BI202" s="173"/>
      <c r="BJ202" s="173"/>
      <c r="BK202" s="173"/>
      <c r="BL202" s="173"/>
      <c r="BM202" s="173"/>
      <c r="BN202" s="173"/>
      <c r="BO202" s="173"/>
      <c r="BP202" s="173"/>
      <c r="BQ202" s="173"/>
      <c r="BR202" s="173"/>
      <c r="BS202" s="173"/>
      <c r="BT202" s="173"/>
      <c r="BU202" s="173"/>
      <c r="BV202" s="173"/>
      <c r="CI202" s="294">
        <v>4</v>
      </c>
      <c r="CJ202" s="92" t="s">
        <v>88</v>
      </c>
      <c r="CK202" s="92" t="s">
        <v>436</v>
      </c>
      <c r="CL202" s="93" t="s">
        <v>446</v>
      </c>
      <c r="CM202" s="291">
        <v>297</v>
      </c>
    </row>
    <row r="203" spans="1:91" s="49" customFormat="1" ht="13.5">
      <c r="A203" s="171"/>
      <c r="B203" s="51"/>
      <c r="AA203" s="171"/>
      <c r="AB203" s="171"/>
      <c r="AC203" s="171"/>
      <c r="AD203" s="173"/>
      <c r="AE203" s="173"/>
      <c r="AF203" s="173"/>
      <c r="AG203" s="173"/>
      <c r="AH203" s="173"/>
      <c r="AI203" s="173"/>
      <c r="AJ203" s="173"/>
      <c r="AK203" s="173"/>
      <c r="AL203" s="173"/>
      <c r="AM203" s="173"/>
      <c r="AN203" s="173"/>
      <c r="AO203" s="173"/>
      <c r="AP203" s="173"/>
      <c r="AQ203" s="173"/>
      <c r="AR203" s="173"/>
      <c r="AS203" s="173"/>
      <c r="AT203" s="173"/>
      <c r="AU203" s="173"/>
      <c r="AV203" s="173"/>
      <c r="AW203" s="173"/>
      <c r="AX203" s="173"/>
      <c r="AY203" s="173"/>
      <c r="AZ203" s="173"/>
      <c r="BA203" s="173"/>
      <c r="BB203" s="173"/>
      <c r="BC203" s="173"/>
      <c r="BD203" s="173"/>
      <c r="BE203" s="173"/>
      <c r="BF203" s="173"/>
      <c r="BG203" s="173"/>
      <c r="BH203" s="173"/>
      <c r="BI203" s="173"/>
      <c r="BJ203" s="173"/>
      <c r="BK203" s="173"/>
      <c r="BL203" s="173"/>
      <c r="BM203" s="173"/>
      <c r="BN203" s="173"/>
      <c r="BO203" s="173"/>
      <c r="BP203" s="173"/>
      <c r="BQ203" s="173"/>
      <c r="BR203" s="173"/>
      <c r="BS203" s="173"/>
      <c r="BT203" s="173"/>
      <c r="BU203" s="173"/>
      <c r="BV203" s="173"/>
      <c r="CI203" s="294">
        <v>4</v>
      </c>
      <c r="CJ203" s="92" t="s">
        <v>88</v>
      </c>
      <c r="CK203" s="92" t="s">
        <v>436</v>
      </c>
      <c r="CL203" s="93" t="s">
        <v>447</v>
      </c>
      <c r="CM203" s="291">
        <v>298</v>
      </c>
    </row>
    <row r="204" spans="1:91" s="49" customFormat="1" ht="13.5">
      <c r="A204" s="171"/>
      <c r="B204" s="51"/>
      <c r="AA204" s="171"/>
      <c r="AB204" s="171"/>
      <c r="AC204" s="171"/>
      <c r="AD204" s="173"/>
      <c r="AE204" s="173"/>
      <c r="AF204" s="173"/>
      <c r="AG204" s="173"/>
      <c r="AH204" s="173"/>
      <c r="AI204" s="173"/>
      <c r="AJ204" s="173"/>
      <c r="AK204" s="173"/>
      <c r="AL204" s="173"/>
      <c r="AM204" s="173"/>
      <c r="AN204" s="173"/>
      <c r="AO204" s="173"/>
      <c r="AP204" s="173"/>
      <c r="AQ204" s="173"/>
      <c r="AR204" s="173"/>
      <c r="AS204" s="173"/>
      <c r="AT204" s="173"/>
      <c r="AU204" s="173"/>
      <c r="AV204" s="173"/>
      <c r="AW204" s="173"/>
      <c r="AX204" s="173"/>
      <c r="AY204" s="173"/>
      <c r="AZ204" s="173"/>
      <c r="BA204" s="173"/>
      <c r="BB204" s="173"/>
      <c r="BC204" s="173"/>
      <c r="BD204" s="173"/>
      <c r="BE204" s="173"/>
      <c r="BF204" s="173"/>
      <c r="BG204" s="173"/>
      <c r="BH204" s="173"/>
      <c r="BI204" s="173"/>
      <c r="BJ204" s="173"/>
      <c r="BK204" s="173"/>
      <c r="BL204" s="173"/>
      <c r="BM204" s="173"/>
      <c r="BN204" s="173"/>
      <c r="BO204" s="173"/>
      <c r="BP204" s="173"/>
      <c r="BQ204" s="173"/>
      <c r="BR204" s="173"/>
      <c r="BS204" s="173"/>
      <c r="BT204" s="173"/>
      <c r="BU204" s="173"/>
      <c r="BV204" s="173"/>
      <c r="CI204" s="294">
        <v>4</v>
      </c>
      <c r="CJ204" s="92" t="s">
        <v>88</v>
      </c>
      <c r="CK204" s="92" t="s">
        <v>436</v>
      </c>
      <c r="CL204" s="93" t="s">
        <v>448</v>
      </c>
      <c r="CM204" s="291">
        <v>299</v>
      </c>
    </row>
    <row r="205" spans="1:91" s="49" customFormat="1" ht="13.5">
      <c r="A205" s="171"/>
      <c r="B205" s="51"/>
      <c r="AA205" s="171"/>
      <c r="AB205" s="171"/>
      <c r="AC205" s="171"/>
      <c r="AD205" s="173"/>
      <c r="AE205" s="173"/>
      <c r="AF205" s="173"/>
      <c r="AG205" s="173"/>
      <c r="AH205" s="173"/>
      <c r="AI205" s="173"/>
      <c r="AJ205" s="173"/>
      <c r="AK205" s="173"/>
      <c r="AL205" s="173"/>
      <c r="AM205" s="173"/>
      <c r="AN205" s="173"/>
      <c r="AO205" s="173"/>
      <c r="AP205" s="173"/>
      <c r="AQ205" s="173"/>
      <c r="AR205" s="173"/>
      <c r="AS205" s="173"/>
      <c r="AT205" s="173"/>
      <c r="AU205" s="173"/>
      <c r="AV205" s="173"/>
      <c r="AW205" s="173"/>
      <c r="AX205" s="173"/>
      <c r="AY205" s="173"/>
      <c r="AZ205" s="173"/>
      <c r="BA205" s="173"/>
      <c r="BB205" s="173"/>
      <c r="BC205" s="173"/>
      <c r="BD205" s="173"/>
      <c r="BE205" s="173"/>
      <c r="BF205" s="173"/>
      <c r="BG205" s="173"/>
      <c r="BH205" s="173"/>
      <c r="BI205" s="173"/>
      <c r="BJ205" s="173"/>
      <c r="BK205" s="173"/>
      <c r="BL205" s="173"/>
      <c r="BM205" s="173"/>
      <c r="BN205" s="173"/>
      <c r="BO205" s="173"/>
      <c r="BP205" s="173"/>
      <c r="BQ205" s="173"/>
      <c r="BR205" s="173"/>
      <c r="BS205" s="173"/>
      <c r="BT205" s="173"/>
      <c r="BU205" s="173"/>
      <c r="BV205" s="173"/>
      <c r="CI205" s="294">
        <v>4</v>
      </c>
      <c r="CJ205" s="92" t="s">
        <v>88</v>
      </c>
      <c r="CK205" s="92" t="s">
        <v>436</v>
      </c>
      <c r="CL205" s="93" t="s">
        <v>449</v>
      </c>
      <c r="CM205" s="291">
        <v>300</v>
      </c>
    </row>
    <row r="206" spans="1:91" s="49" customFormat="1" ht="13.5">
      <c r="A206" s="171"/>
      <c r="B206" s="51"/>
      <c r="AA206" s="171"/>
      <c r="AB206" s="171"/>
      <c r="AC206" s="171"/>
      <c r="AD206" s="173"/>
      <c r="AE206" s="173"/>
      <c r="AF206" s="173"/>
      <c r="AG206" s="173"/>
      <c r="AH206" s="173"/>
      <c r="AI206" s="173"/>
      <c r="AJ206" s="173"/>
      <c r="AK206" s="173"/>
      <c r="AL206" s="173"/>
      <c r="AM206" s="173"/>
      <c r="AN206" s="173"/>
      <c r="AO206" s="173"/>
      <c r="AP206" s="173"/>
      <c r="AQ206" s="173"/>
      <c r="AR206" s="173"/>
      <c r="AS206" s="173"/>
      <c r="AT206" s="173"/>
      <c r="AU206" s="173"/>
      <c r="AV206" s="173"/>
      <c r="AW206" s="173"/>
      <c r="AX206" s="173"/>
      <c r="AY206" s="173"/>
      <c r="AZ206" s="173"/>
      <c r="BA206" s="173"/>
      <c r="BB206" s="173"/>
      <c r="BC206" s="173"/>
      <c r="BD206" s="173"/>
      <c r="BE206" s="173"/>
      <c r="BF206" s="173"/>
      <c r="BG206" s="173"/>
      <c r="BH206" s="173"/>
      <c r="BI206" s="173"/>
      <c r="BJ206" s="173"/>
      <c r="BK206" s="173"/>
      <c r="BL206" s="173"/>
      <c r="BM206" s="173"/>
      <c r="BN206" s="173"/>
      <c r="BO206" s="173"/>
      <c r="BP206" s="173"/>
      <c r="BQ206" s="173"/>
      <c r="BR206" s="173"/>
      <c r="BS206" s="173"/>
      <c r="BT206" s="173"/>
      <c r="BU206" s="173"/>
      <c r="BV206" s="173"/>
      <c r="CI206" s="294">
        <v>4</v>
      </c>
      <c r="CJ206" s="92" t="s">
        <v>88</v>
      </c>
      <c r="CK206" s="92" t="s">
        <v>436</v>
      </c>
      <c r="CL206" s="93" t="s">
        <v>450</v>
      </c>
      <c r="CM206" s="291">
        <v>301</v>
      </c>
    </row>
    <row r="207" spans="1:91" s="49" customFormat="1" ht="13.5">
      <c r="A207" s="171"/>
      <c r="B207" s="51"/>
      <c r="AA207" s="171"/>
      <c r="AB207" s="171"/>
      <c r="AC207" s="171"/>
      <c r="AD207" s="173"/>
      <c r="AE207" s="173"/>
      <c r="AF207" s="173"/>
      <c r="AG207" s="173"/>
      <c r="AH207" s="173"/>
      <c r="AI207" s="173"/>
      <c r="AJ207" s="173"/>
      <c r="AK207" s="173"/>
      <c r="AL207" s="173"/>
      <c r="AM207" s="173"/>
      <c r="AN207" s="173"/>
      <c r="AO207" s="173"/>
      <c r="AP207" s="173"/>
      <c r="AQ207" s="173"/>
      <c r="AR207" s="173"/>
      <c r="AS207" s="173"/>
      <c r="AT207" s="173"/>
      <c r="AU207" s="173"/>
      <c r="AV207" s="173"/>
      <c r="AW207" s="173"/>
      <c r="AX207" s="173"/>
      <c r="AY207" s="173"/>
      <c r="AZ207" s="173"/>
      <c r="BA207" s="173"/>
      <c r="BB207" s="173"/>
      <c r="BC207" s="173"/>
      <c r="BD207" s="173"/>
      <c r="BE207" s="173"/>
      <c r="BF207" s="173"/>
      <c r="BG207" s="173"/>
      <c r="BH207" s="173"/>
      <c r="BI207" s="173"/>
      <c r="BJ207" s="173"/>
      <c r="BK207" s="173"/>
      <c r="BL207" s="173"/>
      <c r="BM207" s="173"/>
      <c r="BN207" s="173"/>
      <c r="BO207" s="173"/>
      <c r="BP207" s="173"/>
      <c r="BQ207" s="173"/>
      <c r="BR207" s="173"/>
      <c r="BS207" s="173"/>
      <c r="BT207" s="173"/>
      <c r="BU207" s="173"/>
      <c r="BV207" s="173"/>
      <c r="CI207" s="294">
        <v>4</v>
      </c>
      <c r="CJ207" s="92" t="s">
        <v>88</v>
      </c>
      <c r="CK207" s="92" t="s">
        <v>436</v>
      </c>
      <c r="CL207" s="93" t="s">
        <v>451</v>
      </c>
      <c r="CM207" s="291">
        <v>302</v>
      </c>
    </row>
    <row r="208" spans="1:91" s="49" customFormat="1" ht="13.5">
      <c r="A208" s="171"/>
      <c r="B208" s="51"/>
      <c r="AA208" s="171"/>
      <c r="AB208" s="171"/>
      <c r="AC208" s="171"/>
      <c r="AD208" s="173"/>
      <c r="AE208" s="173"/>
      <c r="AF208" s="173"/>
      <c r="AG208" s="173"/>
      <c r="AH208" s="173"/>
      <c r="AI208" s="173"/>
      <c r="AJ208" s="173"/>
      <c r="AK208" s="173"/>
      <c r="AL208" s="173"/>
      <c r="AM208" s="173"/>
      <c r="AN208" s="173"/>
      <c r="AO208" s="173"/>
      <c r="AP208" s="173"/>
      <c r="AQ208" s="173"/>
      <c r="AR208" s="173"/>
      <c r="AS208" s="173"/>
      <c r="AT208" s="173"/>
      <c r="AU208" s="173"/>
      <c r="AV208" s="173"/>
      <c r="AW208" s="173"/>
      <c r="AX208" s="173"/>
      <c r="AY208" s="173"/>
      <c r="AZ208" s="173"/>
      <c r="BA208" s="173"/>
      <c r="BB208" s="173"/>
      <c r="BC208" s="173"/>
      <c r="BD208" s="173"/>
      <c r="BE208" s="173"/>
      <c r="BF208" s="173"/>
      <c r="BG208" s="173"/>
      <c r="BH208" s="173"/>
      <c r="BI208" s="173"/>
      <c r="BJ208" s="173"/>
      <c r="BK208" s="173"/>
      <c r="BL208" s="173"/>
      <c r="BM208" s="173"/>
      <c r="BN208" s="173"/>
      <c r="BO208" s="173"/>
      <c r="BP208" s="173"/>
      <c r="BQ208" s="173"/>
      <c r="BR208" s="173"/>
      <c r="BS208" s="173"/>
      <c r="BT208" s="173"/>
      <c r="BU208" s="173"/>
      <c r="BV208" s="173"/>
      <c r="CI208" s="294">
        <v>4</v>
      </c>
      <c r="CJ208" s="92" t="s">
        <v>88</v>
      </c>
      <c r="CK208" s="92" t="s">
        <v>436</v>
      </c>
      <c r="CL208" s="93" t="s">
        <v>452</v>
      </c>
      <c r="CM208" s="291">
        <v>303</v>
      </c>
    </row>
    <row r="209" spans="1:91" s="49" customFormat="1" ht="13.5">
      <c r="A209" s="171"/>
      <c r="B209" s="51"/>
      <c r="AA209" s="171"/>
      <c r="AB209" s="171"/>
      <c r="AC209" s="171"/>
      <c r="AD209" s="173"/>
      <c r="AE209" s="173"/>
      <c r="AF209" s="173"/>
      <c r="AG209" s="173"/>
      <c r="AH209" s="173"/>
      <c r="AI209" s="173"/>
      <c r="AJ209" s="173"/>
      <c r="AK209" s="173"/>
      <c r="AL209" s="173"/>
      <c r="AM209" s="173"/>
      <c r="AN209" s="173"/>
      <c r="AO209" s="173"/>
      <c r="AP209" s="173"/>
      <c r="AQ209" s="173"/>
      <c r="AR209" s="173"/>
      <c r="AS209" s="173"/>
      <c r="AT209" s="173"/>
      <c r="AU209" s="173"/>
      <c r="AV209" s="173"/>
      <c r="AW209" s="173"/>
      <c r="AX209" s="173"/>
      <c r="AY209" s="173"/>
      <c r="AZ209" s="173"/>
      <c r="BA209" s="173"/>
      <c r="BB209" s="173"/>
      <c r="BC209" s="173"/>
      <c r="BD209" s="173"/>
      <c r="BE209" s="173"/>
      <c r="BF209" s="173"/>
      <c r="BG209" s="173"/>
      <c r="BH209" s="173"/>
      <c r="BI209" s="173"/>
      <c r="BJ209" s="173"/>
      <c r="BK209" s="173"/>
      <c r="BL209" s="173"/>
      <c r="BM209" s="173"/>
      <c r="BN209" s="173"/>
      <c r="BO209" s="173"/>
      <c r="BP209" s="173"/>
      <c r="BQ209" s="173"/>
      <c r="BR209" s="173"/>
      <c r="BS209" s="173"/>
      <c r="BT209" s="173"/>
      <c r="BU209" s="173"/>
      <c r="BV209" s="173"/>
      <c r="CI209" s="294">
        <v>4</v>
      </c>
      <c r="CJ209" s="92" t="s">
        <v>88</v>
      </c>
      <c r="CK209" s="92" t="s">
        <v>436</v>
      </c>
      <c r="CL209" s="93" t="s">
        <v>453</v>
      </c>
      <c r="CM209" s="291">
        <v>304</v>
      </c>
    </row>
    <row r="210" spans="1:91" s="49" customFormat="1" ht="13.5">
      <c r="A210" s="171"/>
      <c r="B210" s="51"/>
      <c r="AA210" s="171"/>
      <c r="AB210" s="171"/>
      <c r="AC210" s="171"/>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c r="BA210" s="173"/>
      <c r="BB210" s="173"/>
      <c r="BC210" s="173"/>
      <c r="BD210" s="173"/>
      <c r="BE210" s="173"/>
      <c r="BF210" s="173"/>
      <c r="BG210" s="173"/>
      <c r="BH210" s="173"/>
      <c r="BI210" s="173"/>
      <c r="BJ210" s="173"/>
      <c r="BK210" s="173"/>
      <c r="BL210" s="173"/>
      <c r="BM210" s="173"/>
      <c r="BN210" s="173"/>
      <c r="BO210" s="173"/>
      <c r="BP210" s="173"/>
      <c r="BQ210" s="173"/>
      <c r="BR210" s="173"/>
      <c r="BS210" s="173"/>
      <c r="BT210" s="173"/>
      <c r="BU210" s="173"/>
      <c r="BV210" s="173"/>
      <c r="CI210" s="294">
        <v>4</v>
      </c>
      <c r="CJ210" s="92" t="s">
        <v>88</v>
      </c>
      <c r="CK210" s="92" t="s">
        <v>436</v>
      </c>
      <c r="CL210" s="93" t="s">
        <v>454</v>
      </c>
      <c r="CM210" s="291">
        <v>305</v>
      </c>
    </row>
    <row r="211" spans="1:91" s="49" customFormat="1" ht="13.5">
      <c r="A211" s="171"/>
      <c r="B211" s="51"/>
      <c r="AA211" s="171"/>
      <c r="AB211" s="171"/>
      <c r="AC211" s="171"/>
      <c r="AD211" s="173"/>
      <c r="AE211" s="173"/>
      <c r="AF211" s="173"/>
      <c r="AG211" s="173"/>
      <c r="AH211" s="173"/>
      <c r="AI211" s="173"/>
      <c r="AJ211" s="173"/>
      <c r="AK211" s="173"/>
      <c r="AL211" s="173"/>
      <c r="AM211" s="173"/>
      <c r="AN211" s="173"/>
      <c r="AO211" s="173"/>
      <c r="AP211" s="173"/>
      <c r="AQ211" s="173"/>
      <c r="AR211" s="173"/>
      <c r="AS211" s="173"/>
      <c r="AT211" s="173"/>
      <c r="AU211" s="173"/>
      <c r="AV211" s="173"/>
      <c r="AW211" s="173"/>
      <c r="AX211" s="173"/>
      <c r="AY211" s="173"/>
      <c r="AZ211" s="173"/>
      <c r="BA211" s="173"/>
      <c r="BB211" s="173"/>
      <c r="BC211" s="173"/>
      <c r="BD211" s="173"/>
      <c r="BE211" s="173"/>
      <c r="BF211" s="173"/>
      <c r="BG211" s="173"/>
      <c r="BH211" s="173"/>
      <c r="BI211" s="173"/>
      <c r="BJ211" s="173"/>
      <c r="BK211" s="173"/>
      <c r="BL211" s="173"/>
      <c r="BM211" s="173"/>
      <c r="BN211" s="173"/>
      <c r="BO211" s="173"/>
      <c r="BP211" s="173"/>
      <c r="BQ211" s="173"/>
      <c r="BR211" s="173"/>
      <c r="BS211" s="173"/>
      <c r="BT211" s="173"/>
      <c r="BU211" s="173"/>
      <c r="BV211" s="173"/>
      <c r="CI211" s="294">
        <v>4</v>
      </c>
      <c r="CJ211" s="92" t="s">
        <v>88</v>
      </c>
      <c r="CK211" s="92" t="s">
        <v>436</v>
      </c>
      <c r="CL211" s="93" t="s">
        <v>455</v>
      </c>
      <c r="CM211" s="291">
        <v>306</v>
      </c>
    </row>
    <row r="212" spans="1:91" s="49" customFormat="1" ht="13.5">
      <c r="A212" s="171"/>
      <c r="B212" s="51"/>
      <c r="AA212" s="171"/>
      <c r="AB212" s="171"/>
      <c r="AC212" s="171"/>
      <c r="AD212" s="173"/>
      <c r="AE212" s="173"/>
      <c r="AF212" s="173"/>
      <c r="AG212" s="173"/>
      <c r="AH212" s="173"/>
      <c r="AI212" s="173"/>
      <c r="AJ212" s="173"/>
      <c r="AK212" s="173"/>
      <c r="AL212" s="173"/>
      <c r="AM212" s="173"/>
      <c r="AN212" s="173"/>
      <c r="AO212" s="173"/>
      <c r="AP212" s="173"/>
      <c r="AQ212" s="173"/>
      <c r="AR212" s="173"/>
      <c r="AS212" s="173"/>
      <c r="AT212" s="173"/>
      <c r="AU212" s="173"/>
      <c r="AV212" s="173"/>
      <c r="AW212" s="173"/>
      <c r="AX212" s="173"/>
      <c r="AY212" s="173"/>
      <c r="AZ212" s="173"/>
      <c r="BA212" s="173"/>
      <c r="BB212" s="173"/>
      <c r="BC212" s="173"/>
      <c r="BD212" s="173"/>
      <c r="BE212" s="173"/>
      <c r="BF212" s="173"/>
      <c r="BG212" s="173"/>
      <c r="BH212" s="173"/>
      <c r="BI212" s="173"/>
      <c r="BJ212" s="173"/>
      <c r="BK212" s="173"/>
      <c r="BL212" s="173"/>
      <c r="BM212" s="173"/>
      <c r="BN212" s="173"/>
      <c r="BO212" s="173"/>
      <c r="BP212" s="173"/>
      <c r="BQ212" s="173"/>
      <c r="BR212" s="173"/>
      <c r="BS212" s="173"/>
      <c r="BT212" s="173"/>
      <c r="BU212" s="173"/>
      <c r="BV212" s="173"/>
      <c r="CI212" s="294">
        <v>4</v>
      </c>
      <c r="CJ212" s="92" t="s">
        <v>88</v>
      </c>
      <c r="CK212" s="92" t="s">
        <v>436</v>
      </c>
      <c r="CL212" s="93" t="s">
        <v>456</v>
      </c>
      <c r="CM212" s="291">
        <v>307</v>
      </c>
    </row>
    <row r="213" spans="1:91" s="49" customFormat="1" ht="13.5">
      <c r="A213" s="171"/>
      <c r="B213" s="51"/>
      <c r="AA213" s="171"/>
      <c r="AB213" s="171"/>
      <c r="AC213" s="171"/>
      <c r="AD213" s="173"/>
      <c r="AE213" s="173"/>
      <c r="AF213" s="173"/>
      <c r="AG213" s="173"/>
      <c r="AH213" s="173"/>
      <c r="AI213" s="173"/>
      <c r="AJ213" s="173"/>
      <c r="AK213" s="173"/>
      <c r="AL213" s="173"/>
      <c r="AM213" s="173"/>
      <c r="AN213" s="173"/>
      <c r="AO213" s="173"/>
      <c r="AP213" s="173"/>
      <c r="AQ213" s="173"/>
      <c r="AR213" s="173"/>
      <c r="AS213" s="173"/>
      <c r="AT213" s="173"/>
      <c r="AU213" s="173"/>
      <c r="AV213" s="173"/>
      <c r="AW213" s="173"/>
      <c r="AX213" s="173"/>
      <c r="AY213" s="173"/>
      <c r="AZ213" s="173"/>
      <c r="BA213" s="173"/>
      <c r="BB213" s="173"/>
      <c r="BC213" s="173"/>
      <c r="BD213" s="173"/>
      <c r="BE213" s="173"/>
      <c r="BF213" s="173"/>
      <c r="BG213" s="173"/>
      <c r="BH213" s="173"/>
      <c r="BI213" s="173"/>
      <c r="BJ213" s="173"/>
      <c r="BK213" s="173"/>
      <c r="BL213" s="173"/>
      <c r="BM213" s="173"/>
      <c r="BN213" s="173"/>
      <c r="BO213" s="173"/>
      <c r="BP213" s="173"/>
      <c r="BQ213" s="173"/>
      <c r="BR213" s="173"/>
      <c r="BS213" s="173"/>
      <c r="BT213" s="173"/>
      <c r="BU213" s="173"/>
      <c r="BV213" s="173"/>
      <c r="CI213" s="294">
        <v>4</v>
      </c>
      <c r="CJ213" s="92" t="s">
        <v>88</v>
      </c>
      <c r="CK213" s="92" t="s">
        <v>436</v>
      </c>
      <c r="CL213" s="93" t="s">
        <v>457</v>
      </c>
      <c r="CM213" s="291">
        <v>308</v>
      </c>
    </row>
    <row r="214" spans="1:91" s="49" customFormat="1" ht="13.5">
      <c r="A214" s="171"/>
      <c r="B214" s="51"/>
      <c r="AA214" s="171"/>
      <c r="AB214" s="171"/>
      <c r="AC214" s="171"/>
      <c r="AD214" s="173"/>
      <c r="AE214" s="173"/>
      <c r="AF214" s="173"/>
      <c r="AG214" s="173"/>
      <c r="AH214" s="173"/>
      <c r="AI214" s="173"/>
      <c r="AJ214" s="173"/>
      <c r="AK214" s="173"/>
      <c r="AL214" s="173"/>
      <c r="AM214" s="173"/>
      <c r="AN214" s="173"/>
      <c r="AO214" s="173"/>
      <c r="AP214" s="173"/>
      <c r="AQ214" s="173"/>
      <c r="AR214" s="173"/>
      <c r="AS214" s="173"/>
      <c r="AT214" s="173"/>
      <c r="AU214" s="173"/>
      <c r="AV214" s="173"/>
      <c r="AW214" s="173"/>
      <c r="AX214" s="173"/>
      <c r="AY214" s="173"/>
      <c r="AZ214" s="173"/>
      <c r="BA214" s="173"/>
      <c r="BB214" s="173"/>
      <c r="BC214" s="173"/>
      <c r="BD214" s="173"/>
      <c r="BE214" s="173"/>
      <c r="BF214" s="173"/>
      <c r="BG214" s="173"/>
      <c r="BH214" s="173"/>
      <c r="BI214" s="173"/>
      <c r="BJ214" s="173"/>
      <c r="BK214" s="173"/>
      <c r="BL214" s="173"/>
      <c r="BM214" s="173"/>
      <c r="BN214" s="173"/>
      <c r="BO214" s="173"/>
      <c r="BP214" s="173"/>
      <c r="BQ214" s="173"/>
      <c r="BR214" s="173"/>
      <c r="BS214" s="173"/>
      <c r="BT214" s="173"/>
      <c r="BU214" s="173"/>
      <c r="BV214" s="173"/>
      <c r="CI214" s="294">
        <v>4</v>
      </c>
      <c r="CJ214" s="92" t="s">
        <v>88</v>
      </c>
      <c r="CK214" s="92" t="s">
        <v>436</v>
      </c>
      <c r="CL214" s="93" t="s">
        <v>458</v>
      </c>
      <c r="CM214" s="291">
        <v>309</v>
      </c>
    </row>
    <row r="215" spans="1:91" s="49" customFormat="1" ht="13.5">
      <c r="A215" s="171"/>
      <c r="B215" s="51"/>
      <c r="AA215" s="171"/>
      <c r="AB215" s="171"/>
      <c r="AC215" s="171"/>
      <c r="AD215" s="173"/>
      <c r="AE215" s="173"/>
      <c r="AF215" s="173"/>
      <c r="AG215" s="173"/>
      <c r="AH215" s="173"/>
      <c r="AI215" s="173"/>
      <c r="AJ215" s="173"/>
      <c r="AK215" s="173"/>
      <c r="AL215" s="173"/>
      <c r="AM215" s="173"/>
      <c r="AN215" s="173"/>
      <c r="AO215" s="173"/>
      <c r="AP215" s="173"/>
      <c r="AQ215" s="173"/>
      <c r="AR215" s="173"/>
      <c r="AS215" s="173"/>
      <c r="AT215" s="173"/>
      <c r="AU215" s="173"/>
      <c r="AV215" s="173"/>
      <c r="AW215" s="173"/>
      <c r="AX215" s="173"/>
      <c r="AY215" s="173"/>
      <c r="AZ215" s="173"/>
      <c r="BA215" s="173"/>
      <c r="BB215" s="173"/>
      <c r="BC215" s="173"/>
      <c r="BD215" s="173"/>
      <c r="BE215" s="173"/>
      <c r="BF215" s="173"/>
      <c r="BG215" s="173"/>
      <c r="BH215" s="173"/>
      <c r="BI215" s="173"/>
      <c r="BJ215" s="173"/>
      <c r="BK215" s="173"/>
      <c r="BL215" s="173"/>
      <c r="BM215" s="173"/>
      <c r="BN215" s="173"/>
      <c r="BO215" s="173"/>
      <c r="BP215" s="173"/>
      <c r="BQ215" s="173"/>
      <c r="BR215" s="173"/>
      <c r="BS215" s="173"/>
      <c r="BT215" s="173"/>
      <c r="BU215" s="173"/>
      <c r="BV215" s="173"/>
      <c r="CI215" s="294">
        <v>4</v>
      </c>
      <c r="CJ215" s="92" t="s">
        <v>88</v>
      </c>
      <c r="CK215" s="92" t="s">
        <v>436</v>
      </c>
      <c r="CL215" s="93" t="s">
        <v>459</v>
      </c>
      <c r="CM215" s="291">
        <v>310</v>
      </c>
    </row>
    <row r="216" spans="1:91" s="49" customFormat="1" ht="13.5">
      <c r="A216" s="171"/>
      <c r="B216" s="51"/>
      <c r="AA216" s="171"/>
      <c r="AB216" s="171"/>
      <c r="AC216" s="171"/>
      <c r="AD216" s="173"/>
      <c r="AE216" s="173"/>
      <c r="AF216" s="173"/>
      <c r="AG216" s="173"/>
      <c r="AH216" s="173"/>
      <c r="AI216" s="173"/>
      <c r="AJ216" s="173"/>
      <c r="AK216" s="173"/>
      <c r="AL216" s="173"/>
      <c r="AM216" s="173"/>
      <c r="AN216" s="173"/>
      <c r="AO216" s="173"/>
      <c r="AP216" s="173"/>
      <c r="AQ216" s="173"/>
      <c r="AR216" s="173"/>
      <c r="AS216" s="173"/>
      <c r="AT216" s="173"/>
      <c r="AU216" s="173"/>
      <c r="AV216" s="173"/>
      <c r="AW216" s="173"/>
      <c r="AX216" s="173"/>
      <c r="AY216" s="173"/>
      <c r="AZ216" s="173"/>
      <c r="BA216" s="173"/>
      <c r="BB216" s="173"/>
      <c r="BC216" s="173"/>
      <c r="BD216" s="173"/>
      <c r="BE216" s="173"/>
      <c r="BF216" s="173"/>
      <c r="BG216" s="173"/>
      <c r="BH216" s="173"/>
      <c r="BI216" s="173"/>
      <c r="BJ216" s="173"/>
      <c r="BK216" s="173"/>
      <c r="BL216" s="173"/>
      <c r="BM216" s="173"/>
      <c r="BN216" s="173"/>
      <c r="BO216" s="173"/>
      <c r="BP216" s="173"/>
      <c r="BQ216" s="173"/>
      <c r="BR216" s="173"/>
      <c r="BS216" s="173"/>
      <c r="BT216" s="173"/>
      <c r="BU216" s="173"/>
      <c r="BV216" s="173"/>
      <c r="CI216" s="294">
        <v>4</v>
      </c>
      <c r="CJ216" s="92" t="s">
        <v>88</v>
      </c>
      <c r="CK216" s="92" t="s">
        <v>436</v>
      </c>
      <c r="CL216" s="93" t="s">
        <v>460</v>
      </c>
      <c r="CM216" s="291">
        <v>311</v>
      </c>
    </row>
    <row r="217" spans="1:91" s="49" customFormat="1" ht="13.5">
      <c r="A217" s="171"/>
      <c r="B217" s="51"/>
      <c r="AA217" s="171"/>
      <c r="AB217" s="171"/>
      <c r="AC217" s="171"/>
      <c r="AD217" s="173"/>
      <c r="AE217" s="173"/>
      <c r="AF217" s="173"/>
      <c r="AG217" s="173"/>
      <c r="AH217" s="173"/>
      <c r="AI217" s="173"/>
      <c r="AJ217" s="173"/>
      <c r="AK217" s="173"/>
      <c r="AL217" s="173"/>
      <c r="AM217" s="173"/>
      <c r="AN217" s="173"/>
      <c r="AO217" s="173"/>
      <c r="AP217" s="173"/>
      <c r="AQ217" s="173"/>
      <c r="AR217" s="173"/>
      <c r="AS217" s="173"/>
      <c r="AT217" s="173"/>
      <c r="AU217" s="173"/>
      <c r="AV217" s="173"/>
      <c r="AW217" s="173"/>
      <c r="AX217" s="173"/>
      <c r="AY217" s="173"/>
      <c r="AZ217" s="173"/>
      <c r="BA217" s="173"/>
      <c r="BB217" s="173"/>
      <c r="BC217" s="173"/>
      <c r="BD217" s="173"/>
      <c r="BE217" s="173"/>
      <c r="BF217" s="173"/>
      <c r="BG217" s="173"/>
      <c r="BH217" s="173"/>
      <c r="BI217" s="173"/>
      <c r="BJ217" s="173"/>
      <c r="BK217" s="173"/>
      <c r="BL217" s="173"/>
      <c r="BM217" s="173"/>
      <c r="BN217" s="173"/>
      <c r="BO217" s="173"/>
      <c r="BP217" s="173"/>
      <c r="BQ217" s="173"/>
      <c r="BR217" s="173"/>
      <c r="BS217" s="173"/>
      <c r="BT217" s="173"/>
      <c r="BU217" s="173"/>
      <c r="BV217" s="173"/>
      <c r="CI217" s="294"/>
      <c r="CJ217" s="92"/>
      <c r="CK217" s="92"/>
      <c r="CL217" s="93"/>
      <c r="CM217" s="291">
        <v>312</v>
      </c>
    </row>
    <row r="218" spans="1:91" s="49" customFormat="1" ht="13.5">
      <c r="A218" s="171"/>
      <c r="B218" s="51"/>
      <c r="AA218" s="171"/>
      <c r="AB218" s="171"/>
      <c r="AC218" s="171"/>
      <c r="AD218" s="173"/>
      <c r="AE218" s="173"/>
      <c r="AF218" s="173"/>
      <c r="AG218" s="173"/>
      <c r="AH218" s="173"/>
      <c r="AI218" s="173"/>
      <c r="AJ218" s="173"/>
      <c r="AK218" s="173"/>
      <c r="AL218" s="173"/>
      <c r="AM218" s="173"/>
      <c r="AN218" s="173"/>
      <c r="AO218" s="173"/>
      <c r="AP218" s="173"/>
      <c r="AQ218" s="173"/>
      <c r="AR218" s="173"/>
      <c r="AS218" s="173"/>
      <c r="AT218" s="173"/>
      <c r="AU218" s="173"/>
      <c r="AV218" s="173"/>
      <c r="AW218" s="173"/>
      <c r="AX218" s="173"/>
      <c r="AY218" s="173"/>
      <c r="AZ218" s="173"/>
      <c r="BA218" s="173"/>
      <c r="BB218" s="173"/>
      <c r="BC218" s="173"/>
      <c r="BD218" s="173"/>
      <c r="BE218" s="173"/>
      <c r="BF218" s="173"/>
      <c r="BG218" s="173"/>
      <c r="BH218" s="173"/>
      <c r="BI218" s="173"/>
      <c r="BJ218" s="173"/>
      <c r="BK218" s="173"/>
      <c r="BL218" s="173"/>
      <c r="BM218" s="173"/>
      <c r="BN218" s="173"/>
      <c r="BO218" s="173"/>
      <c r="BP218" s="173"/>
      <c r="BQ218" s="173"/>
      <c r="BR218" s="173"/>
      <c r="BS218" s="173"/>
      <c r="BT218" s="173"/>
      <c r="BU218" s="173"/>
      <c r="BV218" s="173"/>
      <c r="CI218" s="294"/>
      <c r="CJ218" s="92"/>
      <c r="CK218" s="92"/>
      <c r="CL218" s="93"/>
      <c r="CM218" s="291">
        <v>313</v>
      </c>
    </row>
    <row r="219" spans="1:91" s="49" customFormat="1" ht="13.5">
      <c r="A219" s="171"/>
      <c r="B219" s="51"/>
      <c r="AA219" s="171"/>
      <c r="AB219" s="171"/>
      <c r="AC219" s="171"/>
      <c r="AD219" s="173"/>
      <c r="AE219" s="173"/>
      <c r="AF219" s="173"/>
      <c r="AG219" s="173"/>
      <c r="AH219" s="173"/>
      <c r="AI219" s="173"/>
      <c r="AJ219" s="173"/>
      <c r="AK219" s="173"/>
      <c r="AL219" s="173"/>
      <c r="AM219" s="173"/>
      <c r="AN219" s="173"/>
      <c r="AO219" s="173"/>
      <c r="AP219" s="173"/>
      <c r="AQ219" s="173"/>
      <c r="AR219" s="173"/>
      <c r="AS219" s="173"/>
      <c r="AT219" s="173"/>
      <c r="AU219" s="173"/>
      <c r="AV219" s="173"/>
      <c r="AW219" s="173"/>
      <c r="AX219" s="173"/>
      <c r="AY219" s="173"/>
      <c r="AZ219" s="173"/>
      <c r="BA219" s="173"/>
      <c r="BB219" s="173"/>
      <c r="BC219" s="173"/>
      <c r="BD219" s="173"/>
      <c r="BE219" s="173"/>
      <c r="BF219" s="173"/>
      <c r="BG219" s="173"/>
      <c r="BH219" s="173"/>
      <c r="BI219" s="173"/>
      <c r="BJ219" s="173"/>
      <c r="BK219" s="173"/>
      <c r="BL219" s="173"/>
      <c r="BM219" s="173"/>
      <c r="BN219" s="173"/>
      <c r="BO219" s="173"/>
      <c r="BP219" s="173"/>
      <c r="BQ219" s="173"/>
      <c r="BR219" s="173"/>
      <c r="BS219" s="173"/>
      <c r="BT219" s="173"/>
      <c r="BU219" s="173"/>
      <c r="BV219" s="173"/>
      <c r="CI219" s="294"/>
      <c r="CJ219" s="92"/>
      <c r="CK219" s="92"/>
      <c r="CL219" s="93"/>
      <c r="CM219" s="291">
        <v>314</v>
      </c>
    </row>
    <row r="220" spans="1:91" s="49" customFormat="1" ht="13.5">
      <c r="A220" s="171"/>
      <c r="B220" s="51"/>
      <c r="AA220" s="171"/>
      <c r="AB220" s="171"/>
      <c r="AC220" s="171"/>
      <c r="AD220" s="173"/>
      <c r="AE220" s="173"/>
      <c r="AF220" s="173"/>
      <c r="AG220" s="173"/>
      <c r="AH220" s="173"/>
      <c r="AI220" s="173"/>
      <c r="AJ220" s="173"/>
      <c r="AK220" s="173"/>
      <c r="AL220" s="173"/>
      <c r="AM220" s="173"/>
      <c r="AN220" s="173"/>
      <c r="AO220" s="173"/>
      <c r="AP220" s="173"/>
      <c r="AQ220" s="173"/>
      <c r="AR220" s="173"/>
      <c r="AS220" s="173"/>
      <c r="AT220" s="173"/>
      <c r="AU220" s="173"/>
      <c r="AV220" s="173"/>
      <c r="AW220" s="173"/>
      <c r="AX220" s="173"/>
      <c r="AY220" s="173"/>
      <c r="AZ220" s="173"/>
      <c r="BA220" s="173"/>
      <c r="BB220" s="173"/>
      <c r="BC220" s="173"/>
      <c r="BD220" s="173"/>
      <c r="BE220" s="173"/>
      <c r="BF220" s="173"/>
      <c r="BG220" s="173"/>
      <c r="BH220" s="173"/>
      <c r="BI220" s="173"/>
      <c r="BJ220" s="173"/>
      <c r="BK220" s="173"/>
      <c r="BL220" s="173"/>
      <c r="BM220" s="173"/>
      <c r="BN220" s="173"/>
      <c r="BO220" s="173"/>
      <c r="BP220" s="173"/>
      <c r="BQ220" s="173"/>
      <c r="BR220" s="173"/>
      <c r="BS220" s="173"/>
      <c r="BT220" s="173"/>
      <c r="BU220" s="173"/>
      <c r="BV220" s="173"/>
      <c r="CI220" s="294">
        <v>5</v>
      </c>
      <c r="CJ220" s="92" t="s">
        <v>100</v>
      </c>
      <c r="CK220" s="92" t="s">
        <v>644</v>
      </c>
      <c r="CL220" s="93" t="s">
        <v>645</v>
      </c>
      <c r="CM220" s="291">
        <v>315</v>
      </c>
    </row>
    <row r="221" spans="1:91" s="49" customFormat="1" ht="13.5">
      <c r="A221" s="171"/>
      <c r="B221" s="51"/>
      <c r="AA221" s="171"/>
      <c r="AB221" s="171"/>
      <c r="AC221" s="171"/>
      <c r="AD221" s="173"/>
      <c r="AE221" s="173"/>
      <c r="AF221" s="173"/>
      <c r="AG221" s="173"/>
      <c r="AH221" s="173"/>
      <c r="AI221" s="173"/>
      <c r="AJ221" s="173"/>
      <c r="AK221" s="173"/>
      <c r="AL221" s="173"/>
      <c r="AM221" s="173"/>
      <c r="AN221" s="173"/>
      <c r="AO221" s="173"/>
      <c r="AP221" s="173"/>
      <c r="AQ221" s="173"/>
      <c r="AR221" s="173"/>
      <c r="AS221" s="173"/>
      <c r="AT221" s="173"/>
      <c r="AU221" s="173"/>
      <c r="AV221" s="173"/>
      <c r="AW221" s="173"/>
      <c r="AX221" s="173"/>
      <c r="AY221" s="173"/>
      <c r="AZ221" s="173"/>
      <c r="BA221" s="173"/>
      <c r="BB221" s="173"/>
      <c r="BC221" s="173"/>
      <c r="BD221" s="173"/>
      <c r="BE221" s="173"/>
      <c r="BF221" s="173"/>
      <c r="BG221" s="173"/>
      <c r="BH221" s="173"/>
      <c r="BI221" s="173"/>
      <c r="BJ221" s="173"/>
      <c r="BK221" s="173"/>
      <c r="BL221" s="173"/>
      <c r="BM221" s="173"/>
      <c r="BN221" s="173"/>
      <c r="BO221" s="173"/>
      <c r="BP221" s="173"/>
      <c r="BQ221" s="173"/>
      <c r="BR221" s="173"/>
      <c r="BS221" s="173"/>
      <c r="BT221" s="173"/>
      <c r="BU221" s="173"/>
      <c r="BV221" s="173"/>
      <c r="CI221" s="294">
        <v>5</v>
      </c>
      <c r="CJ221" s="92" t="s">
        <v>100</v>
      </c>
      <c r="CK221" s="92" t="s">
        <v>644</v>
      </c>
      <c r="CL221" s="93" t="s">
        <v>646</v>
      </c>
      <c r="CM221" s="291">
        <v>316</v>
      </c>
    </row>
    <row r="222" spans="1:91" s="49" customFormat="1" ht="13.5">
      <c r="A222" s="171"/>
      <c r="B222" s="51"/>
      <c r="AA222" s="171"/>
      <c r="AB222" s="171"/>
      <c r="AC222" s="171"/>
      <c r="AD222" s="173"/>
      <c r="AE222" s="173"/>
      <c r="AF222" s="173"/>
      <c r="AG222" s="173"/>
      <c r="AH222" s="173"/>
      <c r="AI222" s="173"/>
      <c r="AJ222" s="173"/>
      <c r="AK222" s="173"/>
      <c r="AL222" s="173"/>
      <c r="AM222" s="173"/>
      <c r="AN222" s="173"/>
      <c r="AO222" s="173"/>
      <c r="AP222" s="173"/>
      <c r="AQ222" s="173"/>
      <c r="AR222" s="173"/>
      <c r="AS222" s="173"/>
      <c r="AT222" s="173"/>
      <c r="AU222" s="173"/>
      <c r="AV222" s="173"/>
      <c r="AW222" s="173"/>
      <c r="AX222" s="173"/>
      <c r="AY222" s="173"/>
      <c r="AZ222" s="173"/>
      <c r="BA222" s="173"/>
      <c r="BB222" s="173"/>
      <c r="BC222" s="173"/>
      <c r="BD222" s="173"/>
      <c r="BE222" s="173"/>
      <c r="BF222" s="173"/>
      <c r="BG222" s="173"/>
      <c r="BH222" s="173"/>
      <c r="BI222" s="173"/>
      <c r="BJ222" s="173"/>
      <c r="BK222" s="173"/>
      <c r="BL222" s="173"/>
      <c r="BM222" s="173"/>
      <c r="BN222" s="173"/>
      <c r="BO222" s="173"/>
      <c r="BP222" s="173"/>
      <c r="BQ222" s="173"/>
      <c r="BR222" s="173"/>
      <c r="BS222" s="173"/>
      <c r="BT222" s="173"/>
      <c r="BU222" s="173"/>
      <c r="BV222" s="173"/>
      <c r="CI222" s="294">
        <v>5</v>
      </c>
      <c r="CJ222" s="92" t="s">
        <v>100</v>
      </c>
      <c r="CK222" s="92" t="s">
        <v>644</v>
      </c>
      <c r="CL222" s="93" t="s">
        <v>647</v>
      </c>
      <c r="CM222" s="291">
        <v>317</v>
      </c>
    </row>
    <row r="223" spans="1:91" s="49" customFormat="1" ht="13.5">
      <c r="A223" s="171"/>
      <c r="B223" s="51"/>
      <c r="AA223" s="171"/>
      <c r="AB223" s="171"/>
      <c r="AC223" s="171"/>
      <c r="AD223" s="173"/>
      <c r="AE223" s="173"/>
      <c r="AF223" s="173"/>
      <c r="AG223" s="173"/>
      <c r="AH223" s="173"/>
      <c r="AI223" s="173"/>
      <c r="AJ223" s="173"/>
      <c r="AK223" s="173"/>
      <c r="AL223" s="173"/>
      <c r="AM223" s="173"/>
      <c r="AN223" s="173"/>
      <c r="AO223" s="173"/>
      <c r="AP223" s="173"/>
      <c r="AQ223" s="173"/>
      <c r="AR223" s="173"/>
      <c r="AS223" s="173"/>
      <c r="AT223" s="173"/>
      <c r="AU223" s="173"/>
      <c r="AV223" s="173"/>
      <c r="AW223" s="173"/>
      <c r="AX223" s="173"/>
      <c r="AY223" s="173"/>
      <c r="AZ223" s="173"/>
      <c r="BA223" s="173"/>
      <c r="BB223" s="173"/>
      <c r="BC223" s="173"/>
      <c r="BD223" s="173"/>
      <c r="BE223" s="173"/>
      <c r="BF223" s="173"/>
      <c r="BG223" s="173"/>
      <c r="BH223" s="173"/>
      <c r="BI223" s="173"/>
      <c r="BJ223" s="173"/>
      <c r="BK223" s="173"/>
      <c r="BL223" s="173"/>
      <c r="BM223" s="173"/>
      <c r="BN223" s="173"/>
      <c r="BO223" s="173"/>
      <c r="BP223" s="173"/>
      <c r="BQ223" s="173"/>
      <c r="BR223" s="173"/>
      <c r="BS223" s="173"/>
      <c r="BT223" s="173"/>
      <c r="BU223" s="173"/>
      <c r="BV223" s="173"/>
      <c r="CI223" s="294">
        <v>5</v>
      </c>
      <c r="CJ223" s="92" t="s">
        <v>100</v>
      </c>
      <c r="CK223" s="92" t="s">
        <v>644</v>
      </c>
      <c r="CL223" s="93" t="s">
        <v>648</v>
      </c>
      <c r="CM223" s="291">
        <v>318</v>
      </c>
    </row>
    <row r="224" spans="1:91" s="49" customFormat="1" ht="13.5">
      <c r="A224" s="171"/>
      <c r="B224" s="51"/>
      <c r="AA224" s="171"/>
      <c r="AB224" s="171"/>
      <c r="AC224" s="171"/>
      <c r="AD224" s="173"/>
      <c r="AE224" s="173"/>
      <c r="AF224" s="173"/>
      <c r="AG224" s="173"/>
      <c r="AH224" s="173"/>
      <c r="AI224" s="173"/>
      <c r="AJ224" s="173"/>
      <c r="AK224" s="173"/>
      <c r="AL224" s="173"/>
      <c r="AM224" s="173"/>
      <c r="AN224" s="173"/>
      <c r="AO224" s="173"/>
      <c r="AP224" s="173"/>
      <c r="AQ224" s="173"/>
      <c r="AR224" s="173"/>
      <c r="AS224" s="173"/>
      <c r="AT224" s="173"/>
      <c r="AU224" s="173"/>
      <c r="AV224" s="173"/>
      <c r="AW224" s="173"/>
      <c r="AX224" s="173"/>
      <c r="AY224" s="173"/>
      <c r="AZ224" s="173"/>
      <c r="BA224" s="173"/>
      <c r="BB224" s="173"/>
      <c r="BC224" s="173"/>
      <c r="BD224" s="173"/>
      <c r="BE224" s="173"/>
      <c r="BF224" s="173"/>
      <c r="BG224" s="173"/>
      <c r="BH224" s="173"/>
      <c r="BI224" s="173"/>
      <c r="BJ224" s="173"/>
      <c r="BK224" s="173"/>
      <c r="BL224" s="173"/>
      <c r="BM224" s="173"/>
      <c r="BN224" s="173"/>
      <c r="BO224" s="173"/>
      <c r="BP224" s="173"/>
      <c r="BQ224" s="173"/>
      <c r="BR224" s="173"/>
      <c r="BS224" s="173"/>
      <c r="BT224" s="173"/>
      <c r="BU224" s="173"/>
      <c r="BV224" s="173"/>
      <c r="CI224" s="294">
        <v>5</v>
      </c>
      <c r="CJ224" s="92" t="s">
        <v>100</v>
      </c>
      <c r="CK224" s="92" t="s">
        <v>644</v>
      </c>
      <c r="CL224" s="93" t="s">
        <v>649</v>
      </c>
      <c r="CM224" s="291">
        <v>319</v>
      </c>
    </row>
    <row r="225" spans="1:91" s="49" customFormat="1" ht="13.5">
      <c r="A225" s="171"/>
      <c r="B225" s="51"/>
      <c r="AA225" s="171"/>
      <c r="AB225" s="171"/>
      <c r="AC225" s="171"/>
      <c r="AD225" s="173"/>
      <c r="AE225" s="173"/>
      <c r="AF225" s="173"/>
      <c r="AG225" s="173"/>
      <c r="AH225" s="173"/>
      <c r="AI225" s="173"/>
      <c r="AJ225" s="173"/>
      <c r="AK225" s="173"/>
      <c r="AL225" s="173"/>
      <c r="AM225" s="173"/>
      <c r="AN225" s="173"/>
      <c r="AO225" s="173"/>
      <c r="AP225" s="173"/>
      <c r="AQ225" s="173"/>
      <c r="AR225" s="173"/>
      <c r="AS225" s="173"/>
      <c r="AT225" s="173"/>
      <c r="AU225" s="173"/>
      <c r="AV225" s="173"/>
      <c r="AW225" s="173"/>
      <c r="AX225" s="173"/>
      <c r="AY225" s="173"/>
      <c r="AZ225" s="173"/>
      <c r="BA225" s="173"/>
      <c r="BB225" s="173"/>
      <c r="BC225" s="173"/>
      <c r="BD225" s="173"/>
      <c r="BE225" s="173"/>
      <c r="BF225" s="173"/>
      <c r="BG225" s="173"/>
      <c r="BH225" s="173"/>
      <c r="BI225" s="173"/>
      <c r="BJ225" s="173"/>
      <c r="BK225" s="173"/>
      <c r="BL225" s="173"/>
      <c r="BM225" s="173"/>
      <c r="BN225" s="173"/>
      <c r="BO225" s="173"/>
      <c r="BP225" s="173"/>
      <c r="BQ225" s="173"/>
      <c r="BR225" s="173"/>
      <c r="BS225" s="173"/>
      <c r="BT225" s="173"/>
      <c r="BU225" s="173"/>
      <c r="BV225" s="173"/>
      <c r="CI225" s="294">
        <v>5</v>
      </c>
      <c r="CJ225" s="92" t="s">
        <v>100</v>
      </c>
      <c r="CK225" s="92" t="s">
        <v>644</v>
      </c>
      <c r="CL225" s="93" t="s">
        <v>650</v>
      </c>
      <c r="CM225" s="291">
        <v>320</v>
      </c>
    </row>
    <row r="226" spans="1:91" s="49" customFormat="1" ht="13.5">
      <c r="A226" s="171"/>
      <c r="B226" s="51"/>
      <c r="AA226" s="171"/>
      <c r="AB226" s="171"/>
      <c r="AC226" s="171"/>
      <c r="AD226" s="173"/>
      <c r="AE226" s="173"/>
      <c r="AF226" s="173"/>
      <c r="AG226" s="173"/>
      <c r="AH226" s="173"/>
      <c r="AI226" s="173"/>
      <c r="AJ226" s="173"/>
      <c r="AK226" s="173"/>
      <c r="AL226" s="173"/>
      <c r="AM226" s="173"/>
      <c r="AN226" s="173"/>
      <c r="AO226" s="173"/>
      <c r="AP226" s="173"/>
      <c r="AQ226" s="173"/>
      <c r="AR226" s="173"/>
      <c r="AS226" s="173"/>
      <c r="AT226" s="173"/>
      <c r="AU226" s="173"/>
      <c r="AV226" s="173"/>
      <c r="AW226" s="173"/>
      <c r="AX226" s="173"/>
      <c r="AY226" s="173"/>
      <c r="AZ226" s="173"/>
      <c r="BA226" s="173"/>
      <c r="BB226" s="173"/>
      <c r="BC226" s="173"/>
      <c r="BD226" s="173"/>
      <c r="BE226" s="173"/>
      <c r="BF226" s="173"/>
      <c r="BG226" s="173"/>
      <c r="BH226" s="173"/>
      <c r="BI226" s="173"/>
      <c r="BJ226" s="173"/>
      <c r="BK226" s="173"/>
      <c r="BL226" s="173"/>
      <c r="BM226" s="173"/>
      <c r="BN226" s="173"/>
      <c r="BO226" s="173"/>
      <c r="BP226" s="173"/>
      <c r="BQ226" s="173"/>
      <c r="BR226" s="173"/>
      <c r="BS226" s="173"/>
      <c r="BT226" s="173"/>
      <c r="BU226" s="173"/>
      <c r="BV226" s="173"/>
      <c r="CI226" s="294">
        <v>5</v>
      </c>
      <c r="CJ226" s="92" t="s">
        <v>100</v>
      </c>
      <c r="CK226" s="92" t="s">
        <v>644</v>
      </c>
      <c r="CL226" s="93" t="s">
        <v>651</v>
      </c>
      <c r="CM226" s="291">
        <v>321</v>
      </c>
    </row>
    <row r="227" spans="1:91" s="49" customFormat="1" ht="13.5">
      <c r="A227" s="171"/>
      <c r="B227" s="51"/>
      <c r="AA227" s="171"/>
      <c r="AB227" s="171"/>
      <c r="AC227" s="171"/>
      <c r="AD227" s="173"/>
      <c r="AE227" s="173"/>
      <c r="AF227" s="173"/>
      <c r="AG227" s="173"/>
      <c r="AH227" s="173"/>
      <c r="AI227" s="173"/>
      <c r="AJ227" s="173"/>
      <c r="AK227" s="173"/>
      <c r="AL227" s="173"/>
      <c r="AM227" s="173"/>
      <c r="AN227" s="173"/>
      <c r="AO227" s="173"/>
      <c r="AP227" s="173"/>
      <c r="AQ227" s="173"/>
      <c r="AR227" s="173"/>
      <c r="AS227" s="173"/>
      <c r="AT227" s="173"/>
      <c r="AU227" s="173"/>
      <c r="AV227" s="173"/>
      <c r="AW227" s="173"/>
      <c r="AX227" s="173"/>
      <c r="AY227" s="173"/>
      <c r="AZ227" s="173"/>
      <c r="BA227" s="173"/>
      <c r="BB227" s="173"/>
      <c r="BC227" s="173"/>
      <c r="BD227" s="173"/>
      <c r="BE227" s="173"/>
      <c r="BF227" s="173"/>
      <c r="BG227" s="173"/>
      <c r="BH227" s="173"/>
      <c r="BI227" s="173"/>
      <c r="BJ227" s="173"/>
      <c r="BK227" s="173"/>
      <c r="BL227" s="173"/>
      <c r="BM227" s="173"/>
      <c r="BN227" s="173"/>
      <c r="BO227" s="173"/>
      <c r="BP227" s="173"/>
      <c r="BQ227" s="173"/>
      <c r="BR227" s="173"/>
      <c r="BS227" s="173"/>
      <c r="BT227" s="173"/>
      <c r="BU227" s="173"/>
      <c r="BV227" s="173"/>
      <c r="CI227" s="294">
        <v>5</v>
      </c>
      <c r="CJ227" s="92" t="s">
        <v>100</v>
      </c>
      <c r="CK227" s="92" t="s">
        <v>644</v>
      </c>
      <c r="CL227" s="93" t="s">
        <v>652</v>
      </c>
      <c r="CM227" s="291">
        <v>322</v>
      </c>
    </row>
    <row r="228" spans="1:91" s="49" customFormat="1" ht="13.5">
      <c r="A228" s="171"/>
      <c r="B228" s="51"/>
      <c r="AA228" s="171"/>
      <c r="AB228" s="171"/>
      <c r="AC228" s="171"/>
      <c r="AD228" s="173"/>
      <c r="AE228" s="173"/>
      <c r="AF228" s="173"/>
      <c r="AG228" s="173"/>
      <c r="AH228" s="173"/>
      <c r="AI228" s="173"/>
      <c r="AJ228" s="173"/>
      <c r="AK228" s="173"/>
      <c r="AL228" s="173"/>
      <c r="AM228" s="173"/>
      <c r="AN228" s="173"/>
      <c r="AO228" s="173"/>
      <c r="AP228" s="173"/>
      <c r="AQ228" s="173"/>
      <c r="AR228" s="173"/>
      <c r="AS228" s="173"/>
      <c r="AT228" s="173"/>
      <c r="AU228" s="173"/>
      <c r="AV228" s="173"/>
      <c r="AW228" s="173"/>
      <c r="AX228" s="173"/>
      <c r="AY228" s="173"/>
      <c r="AZ228" s="173"/>
      <c r="BA228" s="173"/>
      <c r="BB228" s="173"/>
      <c r="BC228" s="173"/>
      <c r="BD228" s="173"/>
      <c r="BE228" s="173"/>
      <c r="BF228" s="173"/>
      <c r="BG228" s="173"/>
      <c r="BH228" s="173"/>
      <c r="BI228" s="173"/>
      <c r="BJ228" s="173"/>
      <c r="BK228" s="173"/>
      <c r="BL228" s="173"/>
      <c r="BM228" s="173"/>
      <c r="BN228" s="173"/>
      <c r="BO228" s="173"/>
      <c r="BP228" s="173"/>
      <c r="BQ228" s="173"/>
      <c r="BR228" s="173"/>
      <c r="BS228" s="173"/>
      <c r="BT228" s="173"/>
      <c r="BU228" s="173"/>
      <c r="BV228" s="173"/>
      <c r="CI228" s="294">
        <v>5</v>
      </c>
      <c r="CJ228" s="92" t="s">
        <v>100</v>
      </c>
      <c r="CK228" s="92" t="s">
        <v>644</v>
      </c>
      <c r="CL228" s="93" t="s">
        <v>653</v>
      </c>
      <c r="CM228" s="291">
        <v>323</v>
      </c>
    </row>
    <row r="229" spans="1:91" s="49" customFormat="1" ht="13.5">
      <c r="A229" s="171"/>
      <c r="B229" s="51"/>
      <c r="AA229" s="171"/>
      <c r="AB229" s="171"/>
      <c r="AC229" s="171"/>
      <c r="AD229" s="173"/>
      <c r="AE229" s="173"/>
      <c r="AF229" s="173"/>
      <c r="AG229" s="173"/>
      <c r="AH229" s="173"/>
      <c r="AI229" s="173"/>
      <c r="AJ229" s="173"/>
      <c r="AK229" s="173"/>
      <c r="AL229" s="173"/>
      <c r="AM229" s="173"/>
      <c r="AN229" s="173"/>
      <c r="AO229" s="173"/>
      <c r="AP229" s="173"/>
      <c r="AQ229" s="173"/>
      <c r="AR229" s="173"/>
      <c r="AS229" s="173"/>
      <c r="AT229" s="173"/>
      <c r="AU229" s="173"/>
      <c r="AV229" s="173"/>
      <c r="AW229" s="173"/>
      <c r="AX229" s="173"/>
      <c r="AY229" s="173"/>
      <c r="AZ229" s="173"/>
      <c r="BA229" s="173"/>
      <c r="BB229" s="173"/>
      <c r="BC229" s="173"/>
      <c r="BD229" s="173"/>
      <c r="BE229" s="173"/>
      <c r="BF229" s="173"/>
      <c r="BG229" s="173"/>
      <c r="BH229" s="173"/>
      <c r="BI229" s="173"/>
      <c r="BJ229" s="173"/>
      <c r="BK229" s="173"/>
      <c r="BL229" s="173"/>
      <c r="BM229" s="173"/>
      <c r="BN229" s="173"/>
      <c r="BO229" s="173"/>
      <c r="BP229" s="173"/>
      <c r="BQ229" s="173"/>
      <c r="BR229" s="173"/>
      <c r="BS229" s="173"/>
      <c r="BT229" s="173"/>
      <c r="BU229" s="173"/>
      <c r="BV229" s="173"/>
      <c r="CI229" s="294">
        <v>5</v>
      </c>
      <c r="CJ229" s="92" t="s">
        <v>100</v>
      </c>
      <c r="CK229" s="92" t="s">
        <v>644</v>
      </c>
      <c r="CL229" s="93" t="s">
        <v>654</v>
      </c>
      <c r="CM229" s="291">
        <v>324</v>
      </c>
    </row>
    <row r="230" spans="1:91" s="49" customFormat="1" ht="13.5">
      <c r="A230" s="171"/>
      <c r="B230" s="51"/>
      <c r="AA230" s="171"/>
      <c r="AB230" s="171"/>
      <c r="AC230" s="171"/>
      <c r="AD230" s="173"/>
      <c r="AE230" s="173"/>
      <c r="AF230" s="173"/>
      <c r="AG230" s="173"/>
      <c r="AH230" s="173"/>
      <c r="AI230" s="173"/>
      <c r="AJ230" s="173"/>
      <c r="AK230" s="173"/>
      <c r="AL230" s="173"/>
      <c r="AM230" s="173"/>
      <c r="AN230" s="173"/>
      <c r="AO230" s="173"/>
      <c r="AP230" s="173"/>
      <c r="AQ230" s="173"/>
      <c r="AR230" s="173"/>
      <c r="AS230" s="173"/>
      <c r="AT230" s="173"/>
      <c r="AU230" s="173"/>
      <c r="AV230" s="173"/>
      <c r="AW230" s="173"/>
      <c r="AX230" s="173"/>
      <c r="AY230" s="173"/>
      <c r="AZ230" s="173"/>
      <c r="BA230" s="173"/>
      <c r="BB230" s="173"/>
      <c r="BC230" s="173"/>
      <c r="BD230" s="173"/>
      <c r="BE230" s="173"/>
      <c r="BF230" s="173"/>
      <c r="BG230" s="173"/>
      <c r="BH230" s="173"/>
      <c r="BI230" s="173"/>
      <c r="BJ230" s="173"/>
      <c r="BK230" s="173"/>
      <c r="BL230" s="173"/>
      <c r="BM230" s="173"/>
      <c r="BN230" s="173"/>
      <c r="BO230" s="173"/>
      <c r="BP230" s="173"/>
      <c r="BQ230" s="173"/>
      <c r="BR230" s="173"/>
      <c r="BS230" s="173"/>
      <c r="BT230" s="173"/>
      <c r="BU230" s="173"/>
      <c r="BV230" s="173"/>
      <c r="CI230" s="294">
        <v>5</v>
      </c>
      <c r="CJ230" s="92" t="s">
        <v>100</v>
      </c>
      <c r="CK230" s="92" t="s">
        <v>644</v>
      </c>
      <c r="CL230" s="93" t="s">
        <v>655</v>
      </c>
      <c r="CM230" s="291">
        <v>325</v>
      </c>
    </row>
    <row r="231" spans="1:91" s="49" customFormat="1" ht="13.5">
      <c r="A231" s="171"/>
      <c r="B231" s="51"/>
      <c r="AA231" s="171"/>
      <c r="AB231" s="171"/>
      <c r="AC231" s="171"/>
      <c r="AD231" s="173"/>
      <c r="AE231" s="173"/>
      <c r="AF231" s="173"/>
      <c r="AG231" s="173"/>
      <c r="AH231" s="173"/>
      <c r="AI231" s="173"/>
      <c r="AJ231" s="173"/>
      <c r="AK231" s="173"/>
      <c r="AL231" s="173"/>
      <c r="AM231" s="173"/>
      <c r="AN231" s="173"/>
      <c r="AO231" s="173"/>
      <c r="AP231" s="173"/>
      <c r="AQ231" s="173"/>
      <c r="AR231" s="173"/>
      <c r="AS231" s="173"/>
      <c r="AT231" s="173"/>
      <c r="AU231" s="173"/>
      <c r="AV231" s="173"/>
      <c r="AW231" s="173"/>
      <c r="AX231" s="173"/>
      <c r="AY231" s="173"/>
      <c r="AZ231" s="173"/>
      <c r="BA231" s="173"/>
      <c r="BB231" s="173"/>
      <c r="BC231" s="173"/>
      <c r="BD231" s="173"/>
      <c r="BE231" s="173"/>
      <c r="BF231" s="173"/>
      <c r="BG231" s="173"/>
      <c r="BH231" s="173"/>
      <c r="BI231" s="173"/>
      <c r="BJ231" s="173"/>
      <c r="BK231" s="173"/>
      <c r="BL231" s="173"/>
      <c r="BM231" s="173"/>
      <c r="BN231" s="173"/>
      <c r="BO231" s="173"/>
      <c r="BP231" s="173"/>
      <c r="BQ231" s="173"/>
      <c r="BR231" s="173"/>
      <c r="BS231" s="173"/>
      <c r="BT231" s="173"/>
      <c r="BU231" s="173"/>
      <c r="BV231" s="173"/>
      <c r="CI231" s="294">
        <v>5</v>
      </c>
      <c r="CJ231" s="92" t="s">
        <v>100</v>
      </c>
      <c r="CK231" s="92" t="s">
        <v>644</v>
      </c>
      <c r="CL231" s="93" t="s">
        <v>644</v>
      </c>
      <c r="CM231" s="291">
        <v>326</v>
      </c>
    </row>
    <row r="232" spans="1:91" s="49" customFormat="1" ht="13.5">
      <c r="A232" s="171"/>
      <c r="B232" s="51"/>
      <c r="AA232" s="171"/>
      <c r="AB232" s="171"/>
      <c r="AC232" s="171"/>
      <c r="AD232" s="173"/>
      <c r="AE232" s="173"/>
      <c r="AF232" s="173"/>
      <c r="AG232" s="173"/>
      <c r="AH232" s="173"/>
      <c r="AI232" s="173"/>
      <c r="AJ232" s="173"/>
      <c r="AK232" s="173"/>
      <c r="AL232" s="173"/>
      <c r="AM232" s="173"/>
      <c r="AN232" s="173"/>
      <c r="AO232" s="173"/>
      <c r="AP232" s="173"/>
      <c r="AQ232" s="173"/>
      <c r="AR232" s="173"/>
      <c r="AS232" s="173"/>
      <c r="AT232" s="173"/>
      <c r="AU232" s="173"/>
      <c r="AV232" s="173"/>
      <c r="AW232" s="173"/>
      <c r="AX232" s="173"/>
      <c r="AY232" s="173"/>
      <c r="AZ232" s="173"/>
      <c r="BA232" s="173"/>
      <c r="BB232" s="173"/>
      <c r="BC232" s="173"/>
      <c r="BD232" s="173"/>
      <c r="BE232" s="173"/>
      <c r="BF232" s="173"/>
      <c r="BG232" s="173"/>
      <c r="BH232" s="173"/>
      <c r="BI232" s="173"/>
      <c r="BJ232" s="173"/>
      <c r="BK232" s="173"/>
      <c r="BL232" s="173"/>
      <c r="BM232" s="173"/>
      <c r="BN232" s="173"/>
      <c r="BO232" s="173"/>
      <c r="BP232" s="173"/>
      <c r="BQ232" s="173"/>
      <c r="BR232" s="173"/>
      <c r="BS232" s="173"/>
      <c r="BT232" s="173"/>
      <c r="BU232" s="173"/>
      <c r="BV232" s="173"/>
      <c r="CI232" s="294">
        <v>5</v>
      </c>
      <c r="CJ232" s="92" t="s">
        <v>100</v>
      </c>
      <c r="CK232" s="92" t="s">
        <v>644</v>
      </c>
      <c r="CL232" s="93" t="s">
        <v>656</v>
      </c>
      <c r="CM232" s="291">
        <v>327</v>
      </c>
    </row>
    <row r="233" spans="1:91" s="49" customFormat="1" ht="13.5">
      <c r="A233" s="171"/>
      <c r="B233" s="51"/>
      <c r="AA233" s="171"/>
      <c r="AB233" s="171"/>
      <c r="AC233" s="171"/>
      <c r="AD233" s="173"/>
      <c r="AE233" s="173"/>
      <c r="AF233" s="173"/>
      <c r="AG233" s="173"/>
      <c r="AH233" s="173"/>
      <c r="AI233" s="173"/>
      <c r="AJ233" s="173"/>
      <c r="AK233" s="173"/>
      <c r="AL233" s="173"/>
      <c r="AM233" s="173"/>
      <c r="AN233" s="173"/>
      <c r="AO233" s="173"/>
      <c r="AP233" s="173"/>
      <c r="AQ233" s="173"/>
      <c r="AR233" s="173"/>
      <c r="AS233" s="173"/>
      <c r="AT233" s="173"/>
      <c r="AU233" s="173"/>
      <c r="AV233" s="173"/>
      <c r="AW233" s="173"/>
      <c r="AX233" s="173"/>
      <c r="AY233" s="173"/>
      <c r="AZ233" s="173"/>
      <c r="BA233" s="173"/>
      <c r="BB233" s="173"/>
      <c r="BC233" s="173"/>
      <c r="BD233" s="173"/>
      <c r="BE233" s="173"/>
      <c r="BF233" s="173"/>
      <c r="BG233" s="173"/>
      <c r="BH233" s="173"/>
      <c r="BI233" s="173"/>
      <c r="BJ233" s="173"/>
      <c r="BK233" s="173"/>
      <c r="BL233" s="173"/>
      <c r="BM233" s="173"/>
      <c r="BN233" s="173"/>
      <c r="BO233" s="173"/>
      <c r="BP233" s="173"/>
      <c r="BQ233" s="173"/>
      <c r="BR233" s="173"/>
      <c r="BS233" s="173"/>
      <c r="BT233" s="173"/>
      <c r="BU233" s="173"/>
      <c r="BV233" s="173"/>
      <c r="CI233" s="294">
        <v>5</v>
      </c>
      <c r="CJ233" s="92" t="s">
        <v>100</v>
      </c>
      <c r="CK233" s="92" t="s">
        <v>644</v>
      </c>
      <c r="CL233" s="93" t="s">
        <v>657</v>
      </c>
      <c r="CM233" s="291">
        <v>328</v>
      </c>
    </row>
    <row r="234" spans="1:91" s="49" customFormat="1" ht="13.5">
      <c r="A234" s="171"/>
      <c r="B234" s="51"/>
      <c r="AA234" s="171"/>
      <c r="AB234" s="171"/>
      <c r="AC234" s="171"/>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c r="BA234" s="173"/>
      <c r="BB234" s="173"/>
      <c r="BC234" s="173"/>
      <c r="BD234" s="173"/>
      <c r="BE234" s="173"/>
      <c r="BF234" s="173"/>
      <c r="BG234" s="173"/>
      <c r="BH234" s="173"/>
      <c r="BI234" s="173"/>
      <c r="BJ234" s="173"/>
      <c r="BK234" s="173"/>
      <c r="BL234" s="173"/>
      <c r="BM234" s="173"/>
      <c r="BN234" s="173"/>
      <c r="BO234" s="173"/>
      <c r="BP234" s="173"/>
      <c r="BQ234" s="173"/>
      <c r="BR234" s="173"/>
      <c r="BS234" s="173"/>
      <c r="BT234" s="173"/>
      <c r="BU234" s="173"/>
      <c r="BV234" s="173"/>
      <c r="CI234" s="294">
        <v>5</v>
      </c>
      <c r="CJ234" s="92" t="s">
        <v>100</v>
      </c>
      <c r="CK234" s="92" t="s">
        <v>644</v>
      </c>
      <c r="CL234" s="93" t="s">
        <v>658</v>
      </c>
      <c r="CM234" s="291">
        <v>329</v>
      </c>
    </row>
    <row r="235" spans="1:91" s="49" customFormat="1" ht="13.5">
      <c r="A235" s="171"/>
      <c r="B235" s="51"/>
      <c r="AA235" s="171"/>
      <c r="AB235" s="171"/>
      <c r="AC235" s="171"/>
      <c r="AD235" s="173"/>
      <c r="AE235" s="173"/>
      <c r="AF235" s="173"/>
      <c r="AG235" s="173"/>
      <c r="AH235" s="173"/>
      <c r="AI235" s="173"/>
      <c r="AJ235" s="173"/>
      <c r="AK235" s="173"/>
      <c r="AL235" s="173"/>
      <c r="AM235" s="173"/>
      <c r="AN235" s="173"/>
      <c r="AO235" s="173"/>
      <c r="AP235" s="173"/>
      <c r="AQ235" s="173"/>
      <c r="AR235" s="173"/>
      <c r="AS235" s="173"/>
      <c r="AT235" s="173"/>
      <c r="AU235" s="173"/>
      <c r="AV235" s="173"/>
      <c r="AW235" s="173"/>
      <c r="AX235" s="173"/>
      <c r="AY235" s="173"/>
      <c r="AZ235" s="173"/>
      <c r="BA235" s="173"/>
      <c r="BB235" s="173"/>
      <c r="BC235" s="173"/>
      <c r="BD235" s="173"/>
      <c r="BE235" s="173"/>
      <c r="BF235" s="173"/>
      <c r="BG235" s="173"/>
      <c r="BH235" s="173"/>
      <c r="BI235" s="173"/>
      <c r="BJ235" s="173"/>
      <c r="BK235" s="173"/>
      <c r="BL235" s="173"/>
      <c r="BM235" s="173"/>
      <c r="BN235" s="173"/>
      <c r="BO235" s="173"/>
      <c r="BP235" s="173"/>
      <c r="BQ235" s="173"/>
      <c r="BR235" s="173"/>
      <c r="BS235" s="173"/>
      <c r="BT235" s="173"/>
      <c r="BU235" s="173"/>
      <c r="BV235" s="173"/>
      <c r="CI235" s="294"/>
      <c r="CJ235" s="92"/>
      <c r="CK235" s="92"/>
      <c r="CL235" s="93"/>
      <c r="CM235" s="291">
        <v>330</v>
      </c>
    </row>
    <row r="236" spans="1:91" s="49" customFormat="1" ht="13.5">
      <c r="A236" s="171"/>
      <c r="B236" s="51"/>
      <c r="AA236" s="171"/>
      <c r="AB236" s="171"/>
      <c r="AC236" s="171"/>
      <c r="AD236" s="173"/>
      <c r="AE236" s="173"/>
      <c r="AF236" s="173"/>
      <c r="AG236" s="173"/>
      <c r="AH236" s="173"/>
      <c r="AI236" s="173"/>
      <c r="AJ236" s="173"/>
      <c r="AK236" s="173"/>
      <c r="AL236" s="173"/>
      <c r="AM236" s="173"/>
      <c r="AN236" s="173"/>
      <c r="AO236" s="173"/>
      <c r="AP236" s="173"/>
      <c r="AQ236" s="173"/>
      <c r="AR236" s="173"/>
      <c r="AS236" s="173"/>
      <c r="AT236" s="173"/>
      <c r="AU236" s="173"/>
      <c r="AV236" s="173"/>
      <c r="AW236" s="173"/>
      <c r="AX236" s="173"/>
      <c r="AY236" s="173"/>
      <c r="AZ236" s="173"/>
      <c r="BA236" s="173"/>
      <c r="BB236" s="173"/>
      <c r="BC236" s="173"/>
      <c r="BD236" s="173"/>
      <c r="BE236" s="173"/>
      <c r="BF236" s="173"/>
      <c r="BG236" s="173"/>
      <c r="BH236" s="173"/>
      <c r="BI236" s="173"/>
      <c r="BJ236" s="173"/>
      <c r="BK236" s="173"/>
      <c r="BL236" s="173"/>
      <c r="BM236" s="173"/>
      <c r="BN236" s="173"/>
      <c r="BO236" s="173"/>
      <c r="BP236" s="173"/>
      <c r="BQ236" s="173"/>
      <c r="BR236" s="173"/>
      <c r="BS236" s="173"/>
      <c r="BT236" s="173"/>
      <c r="BU236" s="173"/>
      <c r="BV236" s="173"/>
      <c r="CI236" s="294"/>
      <c r="CJ236" s="92"/>
      <c r="CK236" s="92"/>
      <c r="CL236" s="93"/>
      <c r="CM236" s="291">
        <v>331</v>
      </c>
    </row>
    <row r="237" spans="1:91" s="49" customFormat="1" ht="13.5">
      <c r="A237" s="171"/>
      <c r="B237" s="51"/>
      <c r="AA237" s="171"/>
      <c r="AB237" s="171"/>
      <c r="AC237" s="171"/>
      <c r="AD237" s="173"/>
      <c r="AE237" s="173"/>
      <c r="AF237" s="173"/>
      <c r="AG237" s="173"/>
      <c r="AH237" s="173"/>
      <c r="AI237" s="173"/>
      <c r="AJ237" s="173"/>
      <c r="AK237" s="173"/>
      <c r="AL237" s="173"/>
      <c r="AM237" s="173"/>
      <c r="AN237" s="173"/>
      <c r="AO237" s="173"/>
      <c r="AP237" s="173"/>
      <c r="AQ237" s="173"/>
      <c r="AR237" s="173"/>
      <c r="AS237" s="173"/>
      <c r="AT237" s="173"/>
      <c r="AU237" s="173"/>
      <c r="AV237" s="173"/>
      <c r="AW237" s="173"/>
      <c r="AX237" s="173"/>
      <c r="AY237" s="173"/>
      <c r="AZ237" s="173"/>
      <c r="BA237" s="173"/>
      <c r="BB237" s="173"/>
      <c r="BC237" s="173"/>
      <c r="BD237" s="173"/>
      <c r="BE237" s="173"/>
      <c r="BF237" s="173"/>
      <c r="BG237" s="173"/>
      <c r="BH237" s="173"/>
      <c r="BI237" s="173"/>
      <c r="BJ237" s="173"/>
      <c r="BK237" s="173"/>
      <c r="BL237" s="173"/>
      <c r="BM237" s="173"/>
      <c r="BN237" s="173"/>
      <c r="BO237" s="173"/>
      <c r="BP237" s="173"/>
      <c r="BQ237" s="173"/>
      <c r="BR237" s="173"/>
      <c r="BS237" s="173"/>
      <c r="BT237" s="173"/>
      <c r="BU237" s="173"/>
      <c r="BV237" s="173"/>
      <c r="CI237" s="294"/>
      <c r="CJ237" s="92"/>
      <c r="CK237" s="92"/>
      <c r="CL237" s="93"/>
      <c r="CM237" s="291">
        <v>332</v>
      </c>
    </row>
    <row r="238" spans="1:91" s="49" customFormat="1" ht="13.5">
      <c r="A238" s="171"/>
      <c r="B238" s="51"/>
      <c r="AA238" s="171"/>
      <c r="AB238" s="171"/>
      <c r="AC238" s="171"/>
      <c r="AD238" s="173"/>
      <c r="AE238" s="173"/>
      <c r="AF238" s="173"/>
      <c r="AG238" s="173"/>
      <c r="AH238" s="173"/>
      <c r="AI238" s="173"/>
      <c r="AJ238" s="173"/>
      <c r="AK238" s="173"/>
      <c r="AL238" s="173"/>
      <c r="AM238" s="173"/>
      <c r="AN238" s="173"/>
      <c r="AO238" s="173"/>
      <c r="AP238" s="173"/>
      <c r="AQ238" s="173"/>
      <c r="AR238" s="173"/>
      <c r="AS238" s="173"/>
      <c r="AT238" s="173"/>
      <c r="AU238" s="173"/>
      <c r="AV238" s="173"/>
      <c r="AW238" s="173"/>
      <c r="AX238" s="173"/>
      <c r="AY238" s="173"/>
      <c r="AZ238" s="173"/>
      <c r="BA238" s="173"/>
      <c r="BB238" s="173"/>
      <c r="BC238" s="173"/>
      <c r="BD238" s="173"/>
      <c r="BE238" s="173"/>
      <c r="BF238" s="173"/>
      <c r="BG238" s="173"/>
      <c r="BH238" s="173"/>
      <c r="BI238" s="173"/>
      <c r="BJ238" s="173"/>
      <c r="BK238" s="173"/>
      <c r="BL238" s="173"/>
      <c r="BM238" s="173"/>
      <c r="BN238" s="173"/>
      <c r="BO238" s="173"/>
      <c r="BP238" s="173"/>
      <c r="BQ238" s="173"/>
      <c r="BR238" s="173"/>
      <c r="BS238" s="173"/>
      <c r="BT238" s="173"/>
      <c r="BU238" s="173"/>
      <c r="BV238" s="173"/>
      <c r="CI238" s="294">
        <v>6</v>
      </c>
      <c r="CJ238" s="92" t="s">
        <v>100</v>
      </c>
      <c r="CK238" s="92" t="s">
        <v>659</v>
      </c>
      <c r="CL238" s="93" t="s">
        <v>660</v>
      </c>
      <c r="CM238" s="291">
        <v>333</v>
      </c>
    </row>
    <row r="239" spans="1:91" s="49" customFormat="1" ht="13.5">
      <c r="A239" s="171"/>
      <c r="B239" s="51"/>
      <c r="AA239" s="171"/>
      <c r="AB239" s="171"/>
      <c r="AC239" s="171"/>
      <c r="AD239" s="173"/>
      <c r="AE239" s="173"/>
      <c r="AF239" s="173"/>
      <c r="AG239" s="173"/>
      <c r="AH239" s="173"/>
      <c r="AI239" s="173"/>
      <c r="AJ239" s="173"/>
      <c r="AK239" s="173"/>
      <c r="AL239" s="173"/>
      <c r="AM239" s="173"/>
      <c r="AN239" s="173"/>
      <c r="AO239" s="173"/>
      <c r="AP239" s="173"/>
      <c r="AQ239" s="173"/>
      <c r="AR239" s="173"/>
      <c r="AS239" s="173"/>
      <c r="AT239" s="173"/>
      <c r="AU239" s="173"/>
      <c r="AV239" s="173"/>
      <c r="AW239" s="173"/>
      <c r="AX239" s="173"/>
      <c r="AY239" s="173"/>
      <c r="AZ239" s="173"/>
      <c r="BA239" s="173"/>
      <c r="BB239" s="173"/>
      <c r="BC239" s="173"/>
      <c r="BD239" s="173"/>
      <c r="BE239" s="173"/>
      <c r="BF239" s="173"/>
      <c r="BG239" s="173"/>
      <c r="BH239" s="173"/>
      <c r="BI239" s="173"/>
      <c r="BJ239" s="173"/>
      <c r="BK239" s="173"/>
      <c r="BL239" s="173"/>
      <c r="BM239" s="173"/>
      <c r="BN239" s="173"/>
      <c r="BO239" s="173"/>
      <c r="BP239" s="173"/>
      <c r="BQ239" s="173"/>
      <c r="BR239" s="173"/>
      <c r="BS239" s="173"/>
      <c r="BT239" s="173"/>
      <c r="BU239" s="173"/>
      <c r="BV239" s="173"/>
      <c r="CI239" s="294">
        <v>6</v>
      </c>
      <c r="CJ239" s="92" t="s">
        <v>100</v>
      </c>
      <c r="CK239" s="92" t="s">
        <v>659</v>
      </c>
      <c r="CL239" s="93" t="s">
        <v>661</v>
      </c>
      <c r="CM239" s="291">
        <v>334</v>
      </c>
    </row>
    <row r="240" spans="1:91" s="49" customFormat="1" ht="13.5">
      <c r="A240" s="171"/>
      <c r="B240" s="51"/>
      <c r="AA240" s="171"/>
      <c r="AB240" s="171"/>
      <c r="AC240" s="171"/>
      <c r="AD240" s="173"/>
      <c r="AE240" s="173"/>
      <c r="AF240" s="173"/>
      <c r="AG240" s="173"/>
      <c r="AH240" s="173"/>
      <c r="AI240" s="173"/>
      <c r="AJ240" s="173"/>
      <c r="AK240" s="173"/>
      <c r="AL240" s="173"/>
      <c r="AM240" s="173"/>
      <c r="AN240" s="173"/>
      <c r="AO240" s="173"/>
      <c r="AP240" s="173"/>
      <c r="AQ240" s="173"/>
      <c r="AR240" s="173"/>
      <c r="AS240" s="173"/>
      <c r="AT240" s="173"/>
      <c r="AU240" s="173"/>
      <c r="AV240" s="173"/>
      <c r="AW240" s="173"/>
      <c r="AX240" s="173"/>
      <c r="AY240" s="173"/>
      <c r="AZ240" s="173"/>
      <c r="BA240" s="173"/>
      <c r="BB240" s="173"/>
      <c r="BC240" s="173"/>
      <c r="BD240" s="173"/>
      <c r="BE240" s="173"/>
      <c r="BF240" s="173"/>
      <c r="BG240" s="173"/>
      <c r="BH240" s="173"/>
      <c r="BI240" s="173"/>
      <c r="BJ240" s="173"/>
      <c r="BK240" s="173"/>
      <c r="BL240" s="173"/>
      <c r="BM240" s="173"/>
      <c r="BN240" s="173"/>
      <c r="BO240" s="173"/>
      <c r="BP240" s="173"/>
      <c r="BQ240" s="173"/>
      <c r="BR240" s="173"/>
      <c r="BS240" s="173"/>
      <c r="BT240" s="173"/>
      <c r="BU240" s="173"/>
      <c r="BV240" s="173"/>
      <c r="CI240" s="294">
        <v>6</v>
      </c>
      <c r="CJ240" s="92" t="s">
        <v>100</v>
      </c>
      <c r="CK240" s="92" t="s">
        <v>659</v>
      </c>
      <c r="CL240" s="93" t="s">
        <v>662</v>
      </c>
      <c r="CM240" s="291">
        <v>335</v>
      </c>
    </row>
    <row r="241" spans="1:91" s="49" customFormat="1" ht="13.5">
      <c r="A241" s="171"/>
      <c r="B241" s="51"/>
      <c r="AA241" s="171"/>
      <c r="AB241" s="171"/>
      <c r="AC241" s="171"/>
      <c r="AD241" s="173"/>
      <c r="AE241" s="173"/>
      <c r="AF241" s="173"/>
      <c r="AG241" s="173"/>
      <c r="AH241" s="173"/>
      <c r="AI241" s="173"/>
      <c r="AJ241" s="173"/>
      <c r="AK241" s="173"/>
      <c r="AL241" s="173"/>
      <c r="AM241" s="173"/>
      <c r="AN241" s="173"/>
      <c r="AO241" s="173"/>
      <c r="AP241" s="173"/>
      <c r="AQ241" s="173"/>
      <c r="AR241" s="173"/>
      <c r="AS241" s="173"/>
      <c r="AT241" s="173"/>
      <c r="AU241" s="173"/>
      <c r="AV241" s="173"/>
      <c r="AW241" s="173"/>
      <c r="AX241" s="173"/>
      <c r="AY241" s="173"/>
      <c r="AZ241" s="173"/>
      <c r="BA241" s="173"/>
      <c r="BB241" s="173"/>
      <c r="BC241" s="173"/>
      <c r="BD241" s="173"/>
      <c r="BE241" s="173"/>
      <c r="BF241" s="173"/>
      <c r="BG241" s="173"/>
      <c r="BH241" s="173"/>
      <c r="BI241" s="173"/>
      <c r="BJ241" s="173"/>
      <c r="BK241" s="173"/>
      <c r="BL241" s="173"/>
      <c r="BM241" s="173"/>
      <c r="BN241" s="173"/>
      <c r="BO241" s="173"/>
      <c r="BP241" s="173"/>
      <c r="BQ241" s="173"/>
      <c r="BR241" s="173"/>
      <c r="BS241" s="173"/>
      <c r="BT241" s="173"/>
      <c r="BU241" s="173"/>
      <c r="BV241" s="173"/>
      <c r="CI241" s="294">
        <v>6</v>
      </c>
      <c r="CJ241" s="92" t="s">
        <v>100</v>
      </c>
      <c r="CK241" s="92" t="s">
        <v>659</v>
      </c>
      <c r="CL241" s="93" t="s">
        <v>663</v>
      </c>
      <c r="CM241" s="291">
        <v>336</v>
      </c>
    </row>
    <row r="242" spans="1:91" s="49" customFormat="1" ht="13.5">
      <c r="A242" s="171"/>
      <c r="B242" s="51"/>
      <c r="AA242" s="171"/>
      <c r="AB242" s="171"/>
      <c r="AC242" s="171"/>
      <c r="AD242" s="173"/>
      <c r="AE242" s="173"/>
      <c r="AF242" s="173"/>
      <c r="AG242" s="173"/>
      <c r="AH242" s="173"/>
      <c r="AI242" s="173"/>
      <c r="AJ242" s="173"/>
      <c r="AK242" s="173"/>
      <c r="AL242" s="173"/>
      <c r="AM242" s="173"/>
      <c r="AN242" s="173"/>
      <c r="AO242" s="173"/>
      <c r="AP242" s="173"/>
      <c r="AQ242" s="173"/>
      <c r="AR242" s="173"/>
      <c r="AS242" s="173"/>
      <c r="AT242" s="173"/>
      <c r="AU242" s="173"/>
      <c r="AV242" s="173"/>
      <c r="AW242" s="173"/>
      <c r="AX242" s="173"/>
      <c r="AY242" s="173"/>
      <c r="AZ242" s="173"/>
      <c r="BA242" s="173"/>
      <c r="BB242" s="173"/>
      <c r="BC242" s="173"/>
      <c r="BD242" s="173"/>
      <c r="BE242" s="173"/>
      <c r="BF242" s="173"/>
      <c r="BG242" s="173"/>
      <c r="BH242" s="173"/>
      <c r="BI242" s="173"/>
      <c r="BJ242" s="173"/>
      <c r="BK242" s="173"/>
      <c r="BL242" s="173"/>
      <c r="BM242" s="173"/>
      <c r="BN242" s="173"/>
      <c r="BO242" s="173"/>
      <c r="BP242" s="173"/>
      <c r="BQ242" s="173"/>
      <c r="BR242" s="173"/>
      <c r="BS242" s="173"/>
      <c r="BT242" s="173"/>
      <c r="BU242" s="173"/>
      <c r="BV242" s="173"/>
      <c r="CI242" s="294">
        <v>6</v>
      </c>
      <c r="CJ242" s="92" t="s">
        <v>100</v>
      </c>
      <c r="CK242" s="92" t="s">
        <v>659</v>
      </c>
      <c r="CL242" s="93" t="s">
        <v>664</v>
      </c>
      <c r="CM242" s="291">
        <v>337</v>
      </c>
    </row>
    <row r="243" spans="1:91" s="49" customFormat="1" ht="13.5">
      <c r="A243" s="171"/>
      <c r="B243" s="51"/>
      <c r="AA243" s="171"/>
      <c r="AB243" s="171"/>
      <c r="AC243" s="171"/>
      <c r="AD243" s="173"/>
      <c r="AE243" s="173"/>
      <c r="AF243" s="173"/>
      <c r="AG243" s="173"/>
      <c r="AH243" s="173"/>
      <c r="AI243" s="173"/>
      <c r="AJ243" s="173"/>
      <c r="AK243" s="173"/>
      <c r="AL243" s="173"/>
      <c r="AM243" s="173"/>
      <c r="AN243" s="173"/>
      <c r="AO243" s="173"/>
      <c r="AP243" s="173"/>
      <c r="AQ243" s="173"/>
      <c r="AR243" s="173"/>
      <c r="AS243" s="173"/>
      <c r="AT243" s="173"/>
      <c r="AU243" s="173"/>
      <c r="AV243" s="173"/>
      <c r="AW243" s="173"/>
      <c r="AX243" s="173"/>
      <c r="AY243" s="173"/>
      <c r="AZ243" s="173"/>
      <c r="BA243" s="173"/>
      <c r="BB243" s="173"/>
      <c r="BC243" s="173"/>
      <c r="BD243" s="173"/>
      <c r="BE243" s="173"/>
      <c r="BF243" s="173"/>
      <c r="BG243" s="173"/>
      <c r="BH243" s="173"/>
      <c r="BI243" s="173"/>
      <c r="BJ243" s="173"/>
      <c r="BK243" s="173"/>
      <c r="BL243" s="173"/>
      <c r="BM243" s="173"/>
      <c r="BN243" s="173"/>
      <c r="BO243" s="173"/>
      <c r="BP243" s="173"/>
      <c r="BQ243" s="173"/>
      <c r="BR243" s="173"/>
      <c r="BS243" s="173"/>
      <c r="BT243" s="173"/>
      <c r="BU243" s="173"/>
      <c r="BV243" s="173"/>
      <c r="CI243" s="294">
        <v>6</v>
      </c>
      <c r="CJ243" s="92" t="s">
        <v>100</v>
      </c>
      <c r="CK243" s="92" t="s">
        <v>659</v>
      </c>
      <c r="CL243" s="93" t="s">
        <v>665</v>
      </c>
      <c r="CM243" s="291">
        <v>338</v>
      </c>
    </row>
    <row r="244" spans="1:91" s="49" customFormat="1" ht="13.5">
      <c r="A244" s="171"/>
      <c r="B244" s="51"/>
      <c r="AA244" s="171"/>
      <c r="AB244" s="171"/>
      <c r="AC244" s="171"/>
      <c r="AD244" s="173"/>
      <c r="AE244" s="173"/>
      <c r="AF244" s="173"/>
      <c r="AG244" s="173"/>
      <c r="AH244" s="173"/>
      <c r="AI244" s="173"/>
      <c r="AJ244" s="173"/>
      <c r="AK244" s="173"/>
      <c r="AL244" s="173"/>
      <c r="AM244" s="173"/>
      <c r="AN244" s="173"/>
      <c r="AO244" s="173"/>
      <c r="AP244" s="173"/>
      <c r="AQ244" s="173"/>
      <c r="AR244" s="173"/>
      <c r="AS244" s="173"/>
      <c r="AT244" s="173"/>
      <c r="AU244" s="173"/>
      <c r="AV244" s="173"/>
      <c r="AW244" s="173"/>
      <c r="AX244" s="173"/>
      <c r="AY244" s="173"/>
      <c r="AZ244" s="173"/>
      <c r="BA244" s="173"/>
      <c r="BB244" s="173"/>
      <c r="BC244" s="173"/>
      <c r="BD244" s="173"/>
      <c r="BE244" s="173"/>
      <c r="BF244" s="173"/>
      <c r="BG244" s="173"/>
      <c r="BH244" s="173"/>
      <c r="BI244" s="173"/>
      <c r="BJ244" s="173"/>
      <c r="BK244" s="173"/>
      <c r="BL244" s="173"/>
      <c r="BM244" s="173"/>
      <c r="BN244" s="173"/>
      <c r="BO244" s="173"/>
      <c r="BP244" s="173"/>
      <c r="BQ244" s="173"/>
      <c r="BR244" s="173"/>
      <c r="BS244" s="173"/>
      <c r="BT244" s="173"/>
      <c r="BU244" s="173"/>
      <c r="BV244" s="173"/>
      <c r="CI244" s="294">
        <v>6</v>
      </c>
      <c r="CJ244" s="92" t="s">
        <v>100</v>
      </c>
      <c r="CK244" s="92" t="s">
        <v>659</v>
      </c>
      <c r="CL244" s="93" t="s">
        <v>666</v>
      </c>
      <c r="CM244" s="291">
        <v>339</v>
      </c>
    </row>
    <row r="245" spans="1:91" s="49" customFormat="1" ht="13.5">
      <c r="A245" s="171"/>
      <c r="B245" s="51"/>
      <c r="AA245" s="171"/>
      <c r="AB245" s="171"/>
      <c r="AC245" s="171"/>
      <c r="AD245" s="173"/>
      <c r="AE245" s="173"/>
      <c r="AF245" s="173"/>
      <c r="AG245" s="173"/>
      <c r="AH245" s="173"/>
      <c r="AI245" s="173"/>
      <c r="AJ245" s="173"/>
      <c r="AK245" s="173"/>
      <c r="AL245" s="173"/>
      <c r="AM245" s="173"/>
      <c r="AN245" s="173"/>
      <c r="AO245" s="173"/>
      <c r="AP245" s="173"/>
      <c r="AQ245" s="173"/>
      <c r="AR245" s="173"/>
      <c r="AS245" s="173"/>
      <c r="AT245" s="173"/>
      <c r="AU245" s="173"/>
      <c r="AV245" s="173"/>
      <c r="AW245" s="173"/>
      <c r="AX245" s="173"/>
      <c r="AY245" s="173"/>
      <c r="AZ245" s="173"/>
      <c r="BA245" s="173"/>
      <c r="BB245" s="173"/>
      <c r="BC245" s="173"/>
      <c r="BD245" s="173"/>
      <c r="BE245" s="173"/>
      <c r="BF245" s="173"/>
      <c r="BG245" s="173"/>
      <c r="BH245" s="173"/>
      <c r="BI245" s="173"/>
      <c r="BJ245" s="173"/>
      <c r="BK245" s="173"/>
      <c r="BL245" s="173"/>
      <c r="BM245" s="173"/>
      <c r="BN245" s="173"/>
      <c r="BO245" s="173"/>
      <c r="BP245" s="173"/>
      <c r="BQ245" s="173"/>
      <c r="BR245" s="173"/>
      <c r="BS245" s="173"/>
      <c r="BT245" s="173"/>
      <c r="BU245" s="173"/>
      <c r="BV245" s="173"/>
      <c r="CI245" s="294">
        <v>6</v>
      </c>
      <c r="CJ245" s="92" t="s">
        <v>100</v>
      </c>
      <c r="CK245" s="92" t="s">
        <v>659</v>
      </c>
      <c r="CL245" s="93" t="s">
        <v>667</v>
      </c>
      <c r="CM245" s="291">
        <v>340</v>
      </c>
    </row>
    <row r="246" spans="1:91" s="49" customFormat="1" ht="13.5">
      <c r="A246" s="171"/>
      <c r="B246" s="51"/>
      <c r="AA246" s="171"/>
      <c r="AB246" s="171"/>
      <c r="AC246" s="171"/>
      <c r="AD246" s="173"/>
      <c r="AE246" s="173"/>
      <c r="AF246" s="173"/>
      <c r="AG246" s="173"/>
      <c r="AH246" s="173"/>
      <c r="AI246" s="173"/>
      <c r="AJ246" s="173"/>
      <c r="AK246" s="173"/>
      <c r="AL246" s="173"/>
      <c r="AM246" s="173"/>
      <c r="AN246" s="173"/>
      <c r="AO246" s="173"/>
      <c r="AP246" s="173"/>
      <c r="AQ246" s="173"/>
      <c r="AR246" s="173"/>
      <c r="AS246" s="173"/>
      <c r="AT246" s="173"/>
      <c r="AU246" s="173"/>
      <c r="AV246" s="173"/>
      <c r="AW246" s="173"/>
      <c r="AX246" s="173"/>
      <c r="AY246" s="173"/>
      <c r="AZ246" s="173"/>
      <c r="BA246" s="173"/>
      <c r="BB246" s="173"/>
      <c r="BC246" s="173"/>
      <c r="BD246" s="173"/>
      <c r="BE246" s="173"/>
      <c r="BF246" s="173"/>
      <c r="BG246" s="173"/>
      <c r="BH246" s="173"/>
      <c r="BI246" s="173"/>
      <c r="BJ246" s="173"/>
      <c r="BK246" s="173"/>
      <c r="BL246" s="173"/>
      <c r="BM246" s="173"/>
      <c r="BN246" s="173"/>
      <c r="BO246" s="173"/>
      <c r="BP246" s="173"/>
      <c r="BQ246" s="173"/>
      <c r="BR246" s="173"/>
      <c r="BS246" s="173"/>
      <c r="BT246" s="173"/>
      <c r="BU246" s="173"/>
      <c r="BV246" s="173"/>
      <c r="CI246" s="294">
        <v>6</v>
      </c>
      <c r="CJ246" s="92" t="s">
        <v>100</v>
      </c>
      <c r="CK246" s="92" t="s">
        <v>659</v>
      </c>
      <c r="CL246" s="93" t="s">
        <v>668</v>
      </c>
      <c r="CM246" s="291">
        <v>341</v>
      </c>
    </row>
    <row r="247" spans="1:91" s="49" customFormat="1" ht="13.5">
      <c r="A247" s="171"/>
      <c r="B247" s="51"/>
      <c r="AA247" s="171"/>
      <c r="AB247" s="171"/>
      <c r="AC247" s="171"/>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c r="BA247" s="173"/>
      <c r="BB247" s="173"/>
      <c r="BC247" s="173"/>
      <c r="BD247" s="173"/>
      <c r="BE247" s="173"/>
      <c r="BF247" s="173"/>
      <c r="BG247" s="173"/>
      <c r="BH247" s="173"/>
      <c r="BI247" s="173"/>
      <c r="BJ247" s="173"/>
      <c r="BK247" s="173"/>
      <c r="BL247" s="173"/>
      <c r="BM247" s="173"/>
      <c r="BN247" s="173"/>
      <c r="BO247" s="173"/>
      <c r="BP247" s="173"/>
      <c r="BQ247" s="173"/>
      <c r="BR247" s="173"/>
      <c r="BS247" s="173"/>
      <c r="BT247" s="173"/>
      <c r="BU247" s="173"/>
      <c r="BV247" s="173"/>
      <c r="CI247" s="294">
        <v>6</v>
      </c>
      <c r="CJ247" s="92" t="s">
        <v>100</v>
      </c>
      <c r="CK247" s="92" t="s">
        <v>659</v>
      </c>
      <c r="CL247" s="93" t="s">
        <v>669</v>
      </c>
      <c r="CM247" s="291">
        <v>342</v>
      </c>
    </row>
    <row r="248" spans="1:91" s="49" customFormat="1" ht="13.5">
      <c r="A248" s="171"/>
      <c r="B248" s="51"/>
      <c r="AA248" s="171"/>
      <c r="AB248" s="171"/>
      <c r="AC248" s="171"/>
      <c r="AD248" s="173"/>
      <c r="AE248" s="173"/>
      <c r="AF248" s="173"/>
      <c r="AG248" s="173"/>
      <c r="AH248" s="173"/>
      <c r="AI248" s="173"/>
      <c r="AJ248" s="173"/>
      <c r="AK248" s="173"/>
      <c r="AL248" s="173"/>
      <c r="AM248" s="173"/>
      <c r="AN248" s="173"/>
      <c r="AO248" s="173"/>
      <c r="AP248" s="173"/>
      <c r="AQ248" s="173"/>
      <c r="AR248" s="173"/>
      <c r="AS248" s="173"/>
      <c r="AT248" s="173"/>
      <c r="AU248" s="173"/>
      <c r="AV248" s="173"/>
      <c r="AW248" s="173"/>
      <c r="AX248" s="173"/>
      <c r="AY248" s="173"/>
      <c r="AZ248" s="173"/>
      <c r="BA248" s="173"/>
      <c r="BB248" s="173"/>
      <c r="BC248" s="173"/>
      <c r="BD248" s="173"/>
      <c r="BE248" s="173"/>
      <c r="BF248" s="173"/>
      <c r="BG248" s="173"/>
      <c r="BH248" s="173"/>
      <c r="BI248" s="173"/>
      <c r="BJ248" s="173"/>
      <c r="BK248" s="173"/>
      <c r="BL248" s="173"/>
      <c r="BM248" s="173"/>
      <c r="BN248" s="173"/>
      <c r="BO248" s="173"/>
      <c r="BP248" s="173"/>
      <c r="BQ248" s="173"/>
      <c r="BR248" s="173"/>
      <c r="BS248" s="173"/>
      <c r="BT248" s="173"/>
      <c r="BU248" s="173"/>
      <c r="BV248" s="173"/>
      <c r="CI248" s="294">
        <v>6</v>
      </c>
      <c r="CJ248" s="92" t="s">
        <v>100</v>
      </c>
      <c r="CK248" s="92" t="s">
        <v>659</v>
      </c>
      <c r="CL248" s="93" t="s">
        <v>670</v>
      </c>
      <c r="CM248" s="291">
        <v>343</v>
      </c>
    </row>
    <row r="249" spans="1:91" s="49" customFormat="1" ht="13.5">
      <c r="A249" s="171"/>
      <c r="B249" s="51"/>
      <c r="AA249" s="171"/>
      <c r="AB249" s="171"/>
      <c r="AC249" s="171"/>
      <c r="AD249" s="173"/>
      <c r="AE249" s="173"/>
      <c r="AF249" s="173"/>
      <c r="AG249" s="173"/>
      <c r="AH249" s="173"/>
      <c r="AI249" s="173"/>
      <c r="AJ249" s="173"/>
      <c r="AK249" s="173"/>
      <c r="AL249" s="173"/>
      <c r="AM249" s="173"/>
      <c r="AN249" s="173"/>
      <c r="AO249" s="173"/>
      <c r="AP249" s="173"/>
      <c r="AQ249" s="173"/>
      <c r="AR249" s="173"/>
      <c r="AS249" s="173"/>
      <c r="AT249" s="173"/>
      <c r="AU249" s="173"/>
      <c r="AV249" s="173"/>
      <c r="AW249" s="173"/>
      <c r="AX249" s="173"/>
      <c r="AY249" s="173"/>
      <c r="AZ249" s="173"/>
      <c r="BA249" s="173"/>
      <c r="BB249" s="173"/>
      <c r="BC249" s="173"/>
      <c r="BD249" s="173"/>
      <c r="BE249" s="173"/>
      <c r="BF249" s="173"/>
      <c r="BG249" s="173"/>
      <c r="BH249" s="173"/>
      <c r="BI249" s="173"/>
      <c r="BJ249" s="173"/>
      <c r="BK249" s="173"/>
      <c r="BL249" s="173"/>
      <c r="BM249" s="173"/>
      <c r="BN249" s="173"/>
      <c r="BO249" s="173"/>
      <c r="BP249" s="173"/>
      <c r="BQ249" s="173"/>
      <c r="BR249" s="173"/>
      <c r="BS249" s="173"/>
      <c r="BT249" s="173"/>
      <c r="BU249" s="173"/>
      <c r="BV249" s="173"/>
      <c r="CI249" s="294">
        <v>6</v>
      </c>
      <c r="CJ249" s="92" t="s">
        <v>100</v>
      </c>
      <c r="CK249" s="92" t="s">
        <v>659</v>
      </c>
      <c r="CL249" s="93" t="s">
        <v>671</v>
      </c>
      <c r="CM249" s="291">
        <v>344</v>
      </c>
    </row>
    <row r="250" spans="1:91" s="49" customFormat="1" ht="13.5">
      <c r="A250" s="171"/>
      <c r="B250" s="51"/>
      <c r="AA250" s="171"/>
      <c r="AB250" s="171"/>
      <c r="AC250" s="171"/>
      <c r="AD250" s="173"/>
      <c r="AE250" s="173"/>
      <c r="AF250" s="173"/>
      <c r="AG250" s="173"/>
      <c r="AH250" s="173"/>
      <c r="AI250" s="173"/>
      <c r="AJ250" s="173"/>
      <c r="AK250" s="173"/>
      <c r="AL250" s="173"/>
      <c r="AM250" s="173"/>
      <c r="AN250" s="173"/>
      <c r="AO250" s="173"/>
      <c r="AP250" s="173"/>
      <c r="AQ250" s="173"/>
      <c r="AR250" s="173"/>
      <c r="AS250" s="173"/>
      <c r="AT250" s="173"/>
      <c r="AU250" s="173"/>
      <c r="AV250" s="173"/>
      <c r="AW250" s="173"/>
      <c r="AX250" s="173"/>
      <c r="AY250" s="173"/>
      <c r="AZ250" s="173"/>
      <c r="BA250" s="173"/>
      <c r="BB250" s="173"/>
      <c r="BC250" s="173"/>
      <c r="BD250" s="173"/>
      <c r="BE250" s="173"/>
      <c r="BF250" s="173"/>
      <c r="BG250" s="173"/>
      <c r="BH250" s="173"/>
      <c r="BI250" s="173"/>
      <c r="BJ250" s="173"/>
      <c r="BK250" s="173"/>
      <c r="BL250" s="173"/>
      <c r="BM250" s="173"/>
      <c r="BN250" s="173"/>
      <c r="BO250" s="173"/>
      <c r="BP250" s="173"/>
      <c r="BQ250" s="173"/>
      <c r="BR250" s="173"/>
      <c r="BS250" s="173"/>
      <c r="BT250" s="173"/>
      <c r="BU250" s="173"/>
      <c r="BV250" s="173"/>
      <c r="CI250" s="294">
        <v>6</v>
      </c>
      <c r="CJ250" s="92" t="s">
        <v>100</v>
      </c>
      <c r="CK250" s="92" t="s">
        <v>659</v>
      </c>
      <c r="CL250" s="93" t="s">
        <v>672</v>
      </c>
      <c r="CM250" s="291">
        <v>345</v>
      </c>
    </row>
    <row r="251" spans="1:91" s="49" customFormat="1" ht="13.5">
      <c r="A251" s="171"/>
      <c r="B251" s="51"/>
      <c r="AA251" s="171"/>
      <c r="AB251" s="171"/>
      <c r="AC251" s="171"/>
      <c r="AD251" s="173"/>
      <c r="AE251" s="173"/>
      <c r="AF251" s="173"/>
      <c r="AG251" s="173"/>
      <c r="AH251" s="173"/>
      <c r="AI251" s="173"/>
      <c r="AJ251" s="173"/>
      <c r="AK251" s="173"/>
      <c r="AL251" s="173"/>
      <c r="AM251" s="173"/>
      <c r="AN251" s="173"/>
      <c r="AO251" s="173"/>
      <c r="AP251" s="173"/>
      <c r="AQ251" s="173"/>
      <c r="AR251" s="173"/>
      <c r="AS251" s="173"/>
      <c r="AT251" s="173"/>
      <c r="AU251" s="173"/>
      <c r="AV251" s="173"/>
      <c r="AW251" s="173"/>
      <c r="AX251" s="173"/>
      <c r="AY251" s="173"/>
      <c r="AZ251" s="173"/>
      <c r="BA251" s="173"/>
      <c r="BB251" s="173"/>
      <c r="BC251" s="173"/>
      <c r="BD251" s="173"/>
      <c r="BE251" s="173"/>
      <c r="BF251" s="173"/>
      <c r="BG251" s="173"/>
      <c r="BH251" s="173"/>
      <c r="BI251" s="173"/>
      <c r="BJ251" s="173"/>
      <c r="BK251" s="173"/>
      <c r="BL251" s="173"/>
      <c r="BM251" s="173"/>
      <c r="BN251" s="173"/>
      <c r="BO251" s="173"/>
      <c r="BP251" s="173"/>
      <c r="BQ251" s="173"/>
      <c r="BR251" s="173"/>
      <c r="BS251" s="173"/>
      <c r="BT251" s="173"/>
      <c r="BU251" s="173"/>
      <c r="BV251" s="173"/>
      <c r="CI251" s="294">
        <v>6</v>
      </c>
      <c r="CJ251" s="92" t="s">
        <v>100</v>
      </c>
      <c r="CK251" s="92" t="s">
        <v>659</v>
      </c>
      <c r="CL251" s="93" t="s">
        <v>673</v>
      </c>
      <c r="CM251" s="291">
        <v>346</v>
      </c>
    </row>
    <row r="252" spans="1:91" s="49" customFormat="1" ht="13.5">
      <c r="A252" s="171"/>
      <c r="B252" s="51"/>
      <c r="AA252" s="171"/>
      <c r="AB252" s="171"/>
      <c r="AC252" s="171"/>
      <c r="AD252" s="173"/>
      <c r="AE252" s="173"/>
      <c r="AF252" s="173"/>
      <c r="AG252" s="173"/>
      <c r="AH252" s="173"/>
      <c r="AI252" s="173"/>
      <c r="AJ252" s="173"/>
      <c r="AK252" s="173"/>
      <c r="AL252" s="173"/>
      <c r="AM252" s="173"/>
      <c r="AN252" s="173"/>
      <c r="AO252" s="173"/>
      <c r="AP252" s="173"/>
      <c r="AQ252" s="173"/>
      <c r="AR252" s="173"/>
      <c r="AS252" s="173"/>
      <c r="AT252" s="173"/>
      <c r="AU252" s="173"/>
      <c r="AV252" s="173"/>
      <c r="AW252" s="173"/>
      <c r="AX252" s="173"/>
      <c r="AY252" s="173"/>
      <c r="AZ252" s="173"/>
      <c r="BA252" s="173"/>
      <c r="BB252" s="173"/>
      <c r="BC252" s="173"/>
      <c r="BD252" s="173"/>
      <c r="BE252" s="173"/>
      <c r="BF252" s="173"/>
      <c r="BG252" s="173"/>
      <c r="BH252" s="173"/>
      <c r="BI252" s="173"/>
      <c r="BJ252" s="173"/>
      <c r="BK252" s="173"/>
      <c r="BL252" s="173"/>
      <c r="BM252" s="173"/>
      <c r="BN252" s="173"/>
      <c r="BO252" s="173"/>
      <c r="BP252" s="173"/>
      <c r="BQ252" s="173"/>
      <c r="BR252" s="173"/>
      <c r="BS252" s="173"/>
      <c r="BT252" s="173"/>
      <c r="BU252" s="173"/>
      <c r="BV252" s="173"/>
      <c r="CI252" s="294">
        <v>6</v>
      </c>
      <c r="CJ252" s="92" t="s">
        <v>100</v>
      </c>
      <c r="CK252" s="92" t="s">
        <v>659</v>
      </c>
      <c r="CL252" s="93" t="s">
        <v>674</v>
      </c>
      <c r="CM252" s="291">
        <v>347</v>
      </c>
    </row>
    <row r="253" spans="1:91" s="49" customFormat="1" ht="13.5">
      <c r="A253" s="171"/>
      <c r="B253" s="51"/>
      <c r="AA253" s="171"/>
      <c r="AB253" s="171"/>
      <c r="AC253" s="171"/>
      <c r="AD253" s="173"/>
      <c r="AE253" s="173"/>
      <c r="AF253" s="173"/>
      <c r="AG253" s="173"/>
      <c r="AH253" s="173"/>
      <c r="AI253" s="173"/>
      <c r="AJ253" s="173"/>
      <c r="AK253" s="173"/>
      <c r="AL253" s="173"/>
      <c r="AM253" s="173"/>
      <c r="AN253" s="173"/>
      <c r="AO253" s="173"/>
      <c r="AP253" s="173"/>
      <c r="AQ253" s="173"/>
      <c r="AR253" s="173"/>
      <c r="AS253" s="173"/>
      <c r="AT253" s="173"/>
      <c r="AU253" s="173"/>
      <c r="AV253" s="173"/>
      <c r="AW253" s="173"/>
      <c r="AX253" s="173"/>
      <c r="AY253" s="173"/>
      <c r="AZ253" s="173"/>
      <c r="BA253" s="173"/>
      <c r="BB253" s="173"/>
      <c r="BC253" s="173"/>
      <c r="BD253" s="173"/>
      <c r="BE253" s="173"/>
      <c r="BF253" s="173"/>
      <c r="BG253" s="173"/>
      <c r="BH253" s="173"/>
      <c r="BI253" s="173"/>
      <c r="BJ253" s="173"/>
      <c r="BK253" s="173"/>
      <c r="BL253" s="173"/>
      <c r="BM253" s="173"/>
      <c r="BN253" s="173"/>
      <c r="BO253" s="173"/>
      <c r="BP253" s="173"/>
      <c r="BQ253" s="173"/>
      <c r="BR253" s="173"/>
      <c r="BS253" s="173"/>
      <c r="BT253" s="173"/>
      <c r="BU253" s="173"/>
      <c r="BV253" s="173"/>
      <c r="CI253" s="294">
        <v>6</v>
      </c>
      <c r="CJ253" s="92" t="s">
        <v>100</v>
      </c>
      <c r="CK253" s="92" t="s">
        <v>659</v>
      </c>
      <c r="CL253" s="93" t="s">
        <v>675</v>
      </c>
      <c r="CM253" s="291">
        <v>348</v>
      </c>
    </row>
    <row r="254" spans="1:91" s="49" customFormat="1" ht="13.5">
      <c r="A254" s="171"/>
      <c r="B254" s="51"/>
      <c r="AA254" s="171"/>
      <c r="AB254" s="171"/>
      <c r="AC254" s="171"/>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c r="BA254" s="173"/>
      <c r="BB254" s="173"/>
      <c r="BC254" s="173"/>
      <c r="BD254" s="173"/>
      <c r="BE254" s="173"/>
      <c r="BF254" s="173"/>
      <c r="BG254" s="173"/>
      <c r="BH254" s="173"/>
      <c r="BI254" s="173"/>
      <c r="BJ254" s="173"/>
      <c r="BK254" s="173"/>
      <c r="BL254" s="173"/>
      <c r="BM254" s="173"/>
      <c r="BN254" s="173"/>
      <c r="BO254" s="173"/>
      <c r="BP254" s="173"/>
      <c r="BQ254" s="173"/>
      <c r="BR254" s="173"/>
      <c r="BS254" s="173"/>
      <c r="BT254" s="173"/>
      <c r="BU254" s="173"/>
      <c r="BV254" s="173"/>
      <c r="CI254" s="294">
        <v>6</v>
      </c>
      <c r="CJ254" s="92" t="s">
        <v>100</v>
      </c>
      <c r="CK254" s="92" t="s">
        <v>659</v>
      </c>
      <c r="CL254" s="93" t="s">
        <v>676</v>
      </c>
      <c r="CM254" s="291">
        <v>349</v>
      </c>
    </row>
    <row r="255" spans="1:91" s="49" customFormat="1" ht="13.5">
      <c r="A255" s="171"/>
      <c r="B255" s="51"/>
      <c r="AA255" s="171"/>
      <c r="AB255" s="171"/>
      <c r="AC255" s="171"/>
      <c r="AD255" s="173"/>
      <c r="AE255" s="173"/>
      <c r="AF255" s="173"/>
      <c r="AG255" s="173"/>
      <c r="AH255" s="173"/>
      <c r="AI255" s="173"/>
      <c r="AJ255" s="173"/>
      <c r="AK255" s="173"/>
      <c r="AL255" s="173"/>
      <c r="AM255" s="173"/>
      <c r="AN255" s="173"/>
      <c r="AO255" s="173"/>
      <c r="AP255" s="173"/>
      <c r="AQ255" s="173"/>
      <c r="AR255" s="173"/>
      <c r="AS255" s="173"/>
      <c r="AT255" s="173"/>
      <c r="AU255" s="173"/>
      <c r="AV255" s="173"/>
      <c r="AW255" s="173"/>
      <c r="AX255" s="173"/>
      <c r="AY255" s="173"/>
      <c r="AZ255" s="173"/>
      <c r="BA255" s="173"/>
      <c r="BB255" s="173"/>
      <c r="BC255" s="173"/>
      <c r="BD255" s="173"/>
      <c r="BE255" s="173"/>
      <c r="BF255" s="173"/>
      <c r="BG255" s="173"/>
      <c r="BH255" s="173"/>
      <c r="BI255" s="173"/>
      <c r="BJ255" s="173"/>
      <c r="BK255" s="173"/>
      <c r="BL255" s="173"/>
      <c r="BM255" s="173"/>
      <c r="BN255" s="173"/>
      <c r="BO255" s="173"/>
      <c r="BP255" s="173"/>
      <c r="BQ255" s="173"/>
      <c r="BR255" s="173"/>
      <c r="BS255" s="173"/>
      <c r="BT255" s="173"/>
      <c r="BU255" s="173"/>
      <c r="BV255" s="173"/>
      <c r="CI255" s="294">
        <v>6</v>
      </c>
      <c r="CJ255" s="92" t="s">
        <v>100</v>
      </c>
      <c r="CK255" s="92" t="s">
        <v>659</v>
      </c>
      <c r="CL255" s="93" t="s">
        <v>677</v>
      </c>
      <c r="CM255" s="291">
        <v>350</v>
      </c>
    </row>
    <row r="256" spans="1:91" s="49" customFormat="1" ht="13.5">
      <c r="A256" s="171"/>
      <c r="B256" s="51"/>
      <c r="AA256" s="171"/>
      <c r="AB256" s="171"/>
      <c r="AC256" s="171"/>
      <c r="AD256" s="173"/>
      <c r="AE256" s="173"/>
      <c r="AF256" s="173"/>
      <c r="AG256" s="173"/>
      <c r="AH256" s="173"/>
      <c r="AI256" s="173"/>
      <c r="AJ256" s="173"/>
      <c r="AK256" s="173"/>
      <c r="AL256" s="173"/>
      <c r="AM256" s="173"/>
      <c r="AN256" s="173"/>
      <c r="AO256" s="173"/>
      <c r="AP256" s="173"/>
      <c r="AQ256" s="173"/>
      <c r="AR256" s="173"/>
      <c r="AS256" s="173"/>
      <c r="AT256" s="173"/>
      <c r="AU256" s="173"/>
      <c r="AV256" s="173"/>
      <c r="AW256" s="173"/>
      <c r="AX256" s="173"/>
      <c r="AY256" s="173"/>
      <c r="AZ256" s="173"/>
      <c r="BA256" s="173"/>
      <c r="BB256" s="173"/>
      <c r="BC256" s="173"/>
      <c r="BD256" s="173"/>
      <c r="BE256" s="173"/>
      <c r="BF256" s="173"/>
      <c r="BG256" s="173"/>
      <c r="BH256" s="173"/>
      <c r="BI256" s="173"/>
      <c r="BJ256" s="173"/>
      <c r="BK256" s="173"/>
      <c r="BL256" s="173"/>
      <c r="BM256" s="173"/>
      <c r="BN256" s="173"/>
      <c r="BO256" s="173"/>
      <c r="BP256" s="173"/>
      <c r="BQ256" s="173"/>
      <c r="BR256" s="173"/>
      <c r="BS256" s="173"/>
      <c r="BT256" s="173"/>
      <c r="BU256" s="173"/>
      <c r="BV256" s="173"/>
      <c r="CI256" s="294">
        <v>6</v>
      </c>
      <c r="CJ256" s="92" t="s">
        <v>100</v>
      </c>
      <c r="CK256" s="92" t="s">
        <v>659</v>
      </c>
      <c r="CL256" s="93" t="s">
        <v>678</v>
      </c>
      <c r="CM256" s="291">
        <v>351</v>
      </c>
    </row>
    <row r="257" spans="1:91" s="49" customFormat="1" ht="13.5">
      <c r="A257" s="171"/>
      <c r="B257" s="51"/>
      <c r="AA257" s="171"/>
      <c r="AB257" s="171"/>
      <c r="AC257" s="171"/>
      <c r="AD257" s="173"/>
      <c r="AE257" s="173"/>
      <c r="AF257" s="173"/>
      <c r="AG257" s="173"/>
      <c r="AH257" s="173"/>
      <c r="AI257" s="173"/>
      <c r="AJ257" s="173"/>
      <c r="AK257" s="173"/>
      <c r="AL257" s="173"/>
      <c r="AM257" s="173"/>
      <c r="AN257" s="173"/>
      <c r="AO257" s="173"/>
      <c r="AP257" s="173"/>
      <c r="AQ257" s="173"/>
      <c r="AR257" s="173"/>
      <c r="AS257" s="173"/>
      <c r="AT257" s="173"/>
      <c r="AU257" s="173"/>
      <c r="AV257" s="173"/>
      <c r="AW257" s="173"/>
      <c r="AX257" s="173"/>
      <c r="AY257" s="173"/>
      <c r="AZ257" s="173"/>
      <c r="BA257" s="173"/>
      <c r="BB257" s="173"/>
      <c r="BC257" s="173"/>
      <c r="BD257" s="173"/>
      <c r="BE257" s="173"/>
      <c r="BF257" s="173"/>
      <c r="BG257" s="173"/>
      <c r="BH257" s="173"/>
      <c r="BI257" s="173"/>
      <c r="BJ257" s="173"/>
      <c r="BK257" s="173"/>
      <c r="BL257" s="173"/>
      <c r="BM257" s="173"/>
      <c r="BN257" s="173"/>
      <c r="BO257" s="173"/>
      <c r="BP257" s="173"/>
      <c r="BQ257" s="173"/>
      <c r="BR257" s="173"/>
      <c r="BS257" s="173"/>
      <c r="BT257" s="173"/>
      <c r="BU257" s="173"/>
      <c r="BV257" s="173"/>
      <c r="CI257" s="294">
        <v>6</v>
      </c>
      <c r="CJ257" s="92" t="s">
        <v>100</v>
      </c>
      <c r="CK257" s="92" t="s">
        <v>659</v>
      </c>
      <c r="CL257" s="93" t="s">
        <v>679</v>
      </c>
      <c r="CM257" s="291">
        <v>352</v>
      </c>
    </row>
    <row r="258" spans="1:91" s="49" customFormat="1" ht="13.5">
      <c r="A258" s="171"/>
      <c r="B258" s="51"/>
      <c r="AA258" s="171"/>
      <c r="AB258" s="171"/>
      <c r="AC258" s="171"/>
      <c r="AD258" s="173"/>
      <c r="AE258" s="173"/>
      <c r="AF258" s="173"/>
      <c r="AG258" s="173"/>
      <c r="AH258" s="173"/>
      <c r="AI258" s="173"/>
      <c r="AJ258" s="173"/>
      <c r="AK258" s="173"/>
      <c r="AL258" s="173"/>
      <c r="AM258" s="173"/>
      <c r="AN258" s="173"/>
      <c r="AO258" s="173"/>
      <c r="AP258" s="173"/>
      <c r="AQ258" s="173"/>
      <c r="AR258" s="173"/>
      <c r="AS258" s="173"/>
      <c r="AT258" s="173"/>
      <c r="AU258" s="173"/>
      <c r="AV258" s="173"/>
      <c r="AW258" s="173"/>
      <c r="AX258" s="173"/>
      <c r="AY258" s="173"/>
      <c r="AZ258" s="173"/>
      <c r="BA258" s="173"/>
      <c r="BB258" s="173"/>
      <c r="BC258" s="173"/>
      <c r="BD258" s="173"/>
      <c r="BE258" s="173"/>
      <c r="BF258" s="173"/>
      <c r="BG258" s="173"/>
      <c r="BH258" s="173"/>
      <c r="BI258" s="173"/>
      <c r="BJ258" s="173"/>
      <c r="BK258" s="173"/>
      <c r="BL258" s="173"/>
      <c r="BM258" s="173"/>
      <c r="BN258" s="173"/>
      <c r="BO258" s="173"/>
      <c r="BP258" s="173"/>
      <c r="BQ258" s="173"/>
      <c r="BR258" s="173"/>
      <c r="BS258" s="173"/>
      <c r="BT258" s="173"/>
      <c r="BU258" s="173"/>
      <c r="BV258" s="173"/>
      <c r="CI258" s="294">
        <v>6</v>
      </c>
      <c r="CJ258" s="92" t="s">
        <v>100</v>
      </c>
      <c r="CK258" s="92" t="s">
        <v>659</v>
      </c>
      <c r="CL258" s="93" t="s">
        <v>680</v>
      </c>
      <c r="CM258" s="291">
        <v>353</v>
      </c>
    </row>
    <row r="259" spans="1:91" s="49" customFormat="1" ht="13.5">
      <c r="A259" s="171"/>
      <c r="B259" s="51"/>
      <c r="AA259" s="171"/>
      <c r="AB259" s="171"/>
      <c r="AC259" s="171"/>
      <c r="AD259" s="173"/>
      <c r="AE259" s="173"/>
      <c r="AF259" s="173"/>
      <c r="AG259" s="173"/>
      <c r="AH259" s="173"/>
      <c r="AI259" s="173"/>
      <c r="AJ259" s="173"/>
      <c r="AK259" s="173"/>
      <c r="AL259" s="173"/>
      <c r="AM259" s="173"/>
      <c r="AN259" s="173"/>
      <c r="AO259" s="173"/>
      <c r="AP259" s="173"/>
      <c r="AQ259" s="173"/>
      <c r="AR259" s="173"/>
      <c r="AS259" s="173"/>
      <c r="AT259" s="173"/>
      <c r="AU259" s="173"/>
      <c r="AV259" s="173"/>
      <c r="AW259" s="173"/>
      <c r="AX259" s="173"/>
      <c r="AY259" s="173"/>
      <c r="AZ259" s="173"/>
      <c r="BA259" s="173"/>
      <c r="BB259" s="173"/>
      <c r="BC259" s="173"/>
      <c r="BD259" s="173"/>
      <c r="BE259" s="173"/>
      <c r="BF259" s="173"/>
      <c r="BG259" s="173"/>
      <c r="BH259" s="173"/>
      <c r="BI259" s="173"/>
      <c r="BJ259" s="173"/>
      <c r="BK259" s="173"/>
      <c r="BL259" s="173"/>
      <c r="BM259" s="173"/>
      <c r="BN259" s="173"/>
      <c r="BO259" s="173"/>
      <c r="BP259" s="173"/>
      <c r="BQ259" s="173"/>
      <c r="BR259" s="173"/>
      <c r="BS259" s="173"/>
      <c r="BT259" s="173"/>
      <c r="BU259" s="173"/>
      <c r="BV259" s="173"/>
      <c r="CI259" s="294">
        <v>6</v>
      </c>
      <c r="CJ259" s="92" t="s">
        <v>100</v>
      </c>
      <c r="CK259" s="92" t="s">
        <v>659</v>
      </c>
      <c r="CL259" s="93" t="s">
        <v>681</v>
      </c>
      <c r="CM259" s="291">
        <v>354</v>
      </c>
    </row>
    <row r="260" spans="1:91" s="49" customFormat="1" ht="13.5">
      <c r="A260" s="171"/>
      <c r="B260" s="51"/>
      <c r="AA260" s="171"/>
      <c r="AB260" s="171"/>
      <c r="AC260" s="171"/>
      <c r="AD260" s="173"/>
      <c r="AE260" s="173"/>
      <c r="AF260" s="173"/>
      <c r="AG260" s="173"/>
      <c r="AH260" s="173"/>
      <c r="AI260" s="173"/>
      <c r="AJ260" s="173"/>
      <c r="AK260" s="173"/>
      <c r="AL260" s="173"/>
      <c r="AM260" s="173"/>
      <c r="AN260" s="173"/>
      <c r="AO260" s="173"/>
      <c r="AP260" s="173"/>
      <c r="AQ260" s="173"/>
      <c r="AR260" s="173"/>
      <c r="AS260" s="173"/>
      <c r="AT260" s="173"/>
      <c r="AU260" s="173"/>
      <c r="AV260" s="173"/>
      <c r="AW260" s="173"/>
      <c r="AX260" s="173"/>
      <c r="AY260" s="173"/>
      <c r="AZ260" s="173"/>
      <c r="BA260" s="173"/>
      <c r="BB260" s="173"/>
      <c r="BC260" s="173"/>
      <c r="BD260" s="173"/>
      <c r="BE260" s="173"/>
      <c r="BF260" s="173"/>
      <c r="BG260" s="173"/>
      <c r="BH260" s="173"/>
      <c r="BI260" s="173"/>
      <c r="BJ260" s="173"/>
      <c r="BK260" s="173"/>
      <c r="BL260" s="173"/>
      <c r="BM260" s="173"/>
      <c r="BN260" s="173"/>
      <c r="BO260" s="173"/>
      <c r="BP260" s="173"/>
      <c r="BQ260" s="173"/>
      <c r="BR260" s="173"/>
      <c r="BS260" s="173"/>
      <c r="BT260" s="173"/>
      <c r="BU260" s="173"/>
      <c r="BV260" s="173"/>
      <c r="CI260" s="294">
        <v>6</v>
      </c>
      <c r="CJ260" s="92" t="s">
        <v>100</v>
      </c>
      <c r="CK260" s="92" t="s">
        <v>659</v>
      </c>
      <c r="CL260" s="93" t="s">
        <v>682</v>
      </c>
      <c r="CM260" s="291">
        <v>355</v>
      </c>
    </row>
    <row r="261" spans="1:91" s="49" customFormat="1" ht="13.5">
      <c r="A261" s="171"/>
      <c r="B261" s="51"/>
      <c r="AA261" s="171"/>
      <c r="AB261" s="171"/>
      <c r="AC261" s="171"/>
      <c r="AD261" s="173"/>
      <c r="AE261" s="173"/>
      <c r="AF261" s="173"/>
      <c r="AG261" s="173"/>
      <c r="AH261" s="173"/>
      <c r="AI261" s="173"/>
      <c r="AJ261" s="173"/>
      <c r="AK261" s="173"/>
      <c r="AL261" s="173"/>
      <c r="AM261" s="173"/>
      <c r="AN261" s="173"/>
      <c r="AO261" s="173"/>
      <c r="AP261" s="173"/>
      <c r="AQ261" s="173"/>
      <c r="AR261" s="173"/>
      <c r="AS261" s="173"/>
      <c r="AT261" s="173"/>
      <c r="AU261" s="173"/>
      <c r="AV261" s="173"/>
      <c r="AW261" s="173"/>
      <c r="AX261" s="173"/>
      <c r="AY261" s="173"/>
      <c r="AZ261" s="173"/>
      <c r="BA261" s="173"/>
      <c r="BB261" s="173"/>
      <c r="BC261" s="173"/>
      <c r="BD261" s="173"/>
      <c r="BE261" s="173"/>
      <c r="BF261" s="173"/>
      <c r="BG261" s="173"/>
      <c r="BH261" s="173"/>
      <c r="BI261" s="173"/>
      <c r="BJ261" s="173"/>
      <c r="BK261" s="173"/>
      <c r="BL261" s="173"/>
      <c r="BM261" s="173"/>
      <c r="BN261" s="173"/>
      <c r="BO261" s="173"/>
      <c r="BP261" s="173"/>
      <c r="BQ261" s="173"/>
      <c r="BR261" s="173"/>
      <c r="BS261" s="173"/>
      <c r="BT261" s="173"/>
      <c r="BU261" s="173"/>
      <c r="BV261" s="173"/>
      <c r="CI261" s="294">
        <v>6</v>
      </c>
      <c r="CJ261" s="92" t="s">
        <v>100</v>
      </c>
      <c r="CK261" s="92" t="s">
        <v>659</v>
      </c>
      <c r="CL261" s="93" t="s">
        <v>683</v>
      </c>
      <c r="CM261" s="291">
        <v>356</v>
      </c>
    </row>
    <row r="262" spans="1:91" s="49" customFormat="1" ht="13.5">
      <c r="A262" s="171"/>
      <c r="B262" s="51"/>
      <c r="AA262" s="171"/>
      <c r="AB262" s="171"/>
      <c r="AC262" s="171"/>
      <c r="AD262" s="173"/>
      <c r="AE262" s="173"/>
      <c r="AF262" s="173"/>
      <c r="AG262" s="173"/>
      <c r="AH262" s="173"/>
      <c r="AI262" s="173"/>
      <c r="AJ262" s="173"/>
      <c r="AK262" s="173"/>
      <c r="AL262" s="173"/>
      <c r="AM262" s="173"/>
      <c r="AN262" s="173"/>
      <c r="AO262" s="173"/>
      <c r="AP262" s="173"/>
      <c r="AQ262" s="173"/>
      <c r="AR262" s="173"/>
      <c r="AS262" s="173"/>
      <c r="AT262" s="173"/>
      <c r="AU262" s="173"/>
      <c r="AV262" s="173"/>
      <c r="AW262" s="173"/>
      <c r="AX262" s="173"/>
      <c r="AY262" s="173"/>
      <c r="AZ262" s="173"/>
      <c r="BA262" s="173"/>
      <c r="BB262" s="173"/>
      <c r="BC262" s="173"/>
      <c r="BD262" s="173"/>
      <c r="BE262" s="173"/>
      <c r="BF262" s="173"/>
      <c r="BG262" s="173"/>
      <c r="BH262" s="173"/>
      <c r="BI262" s="173"/>
      <c r="BJ262" s="173"/>
      <c r="BK262" s="173"/>
      <c r="BL262" s="173"/>
      <c r="BM262" s="173"/>
      <c r="BN262" s="173"/>
      <c r="BO262" s="173"/>
      <c r="BP262" s="173"/>
      <c r="BQ262" s="173"/>
      <c r="BR262" s="173"/>
      <c r="BS262" s="173"/>
      <c r="BT262" s="173"/>
      <c r="BU262" s="173"/>
      <c r="BV262" s="173"/>
      <c r="CI262" s="294">
        <v>6</v>
      </c>
      <c r="CJ262" s="92" t="s">
        <v>100</v>
      </c>
      <c r="CK262" s="92" t="s">
        <v>659</v>
      </c>
      <c r="CL262" s="93" t="s">
        <v>684</v>
      </c>
      <c r="CM262" s="291">
        <v>357</v>
      </c>
    </row>
    <row r="263" spans="1:91" s="49" customFormat="1" ht="13.5">
      <c r="A263" s="171"/>
      <c r="B263" s="51"/>
      <c r="AA263" s="171"/>
      <c r="AB263" s="171"/>
      <c r="AC263" s="171"/>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CI263" s="294">
        <v>6</v>
      </c>
      <c r="CJ263" s="92" t="s">
        <v>100</v>
      </c>
      <c r="CK263" s="92" t="s">
        <v>659</v>
      </c>
      <c r="CL263" s="93" t="s">
        <v>685</v>
      </c>
      <c r="CM263" s="291">
        <v>358</v>
      </c>
    </row>
    <row r="264" spans="1:91" s="49" customFormat="1" ht="13.5">
      <c r="A264" s="171"/>
      <c r="B264" s="51"/>
      <c r="AA264" s="171"/>
      <c r="AB264" s="171"/>
      <c r="AC264" s="171"/>
      <c r="AD264" s="173"/>
      <c r="AE264" s="173"/>
      <c r="AF264" s="173"/>
      <c r="AG264" s="173"/>
      <c r="AH264" s="173"/>
      <c r="AI264" s="173"/>
      <c r="AJ264" s="173"/>
      <c r="AK264" s="173"/>
      <c r="AL264" s="173"/>
      <c r="AM264" s="173"/>
      <c r="AN264" s="173"/>
      <c r="AO264" s="173"/>
      <c r="AP264" s="173"/>
      <c r="AQ264" s="173"/>
      <c r="AR264" s="173"/>
      <c r="AS264" s="173"/>
      <c r="AT264" s="173"/>
      <c r="AU264" s="173"/>
      <c r="AV264" s="173"/>
      <c r="AW264" s="173"/>
      <c r="AX264" s="173"/>
      <c r="AY264" s="173"/>
      <c r="AZ264" s="173"/>
      <c r="BA264" s="173"/>
      <c r="BB264" s="173"/>
      <c r="BC264" s="173"/>
      <c r="BD264" s="173"/>
      <c r="BE264" s="173"/>
      <c r="BF264" s="173"/>
      <c r="BG264" s="173"/>
      <c r="BH264" s="173"/>
      <c r="BI264" s="173"/>
      <c r="BJ264" s="173"/>
      <c r="BK264" s="173"/>
      <c r="BL264" s="173"/>
      <c r="BM264" s="173"/>
      <c r="BN264" s="173"/>
      <c r="BO264" s="173"/>
      <c r="BP264" s="173"/>
      <c r="BQ264" s="173"/>
      <c r="BR264" s="173"/>
      <c r="BS264" s="173"/>
      <c r="BT264" s="173"/>
      <c r="BU264" s="173"/>
      <c r="BV264" s="173"/>
      <c r="CI264" s="294">
        <v>6</v>
      </c>
      <c r="CJ264" s="92" t="s">
        <v>100</v>
      </c>
      <c r="CK264" s="92" t="s">
        <v>659</v>
      </c>
      <c r="CL264" s="93" t="s">
        <v>686</v>
      </c>
      <c r="CM264" s="291">
        <v>359</v>
      </c>
    </row>
    <row r="265" spans="1:91" s="49" customFormat="1" ht="13.5">
      <c r="A265" s="171"/>
      <c r="B265" s="51"/>
      <c r="AA265" s="171"/>
      <c r="AB265" s="171"/>
      <c r="AC265" s="171"/>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CI265" s="294">
        <v>6</v>
      </c>
      <c r="CJ265" s="92" t="s">
        <v>100</v>
      </c>
      <c r="CK265" s="92" t="s">
        <v>659</v>
      </c>
      <c r="CL265" s="93" t="s">
        <v>1084</v>
      </c>
      <c r="CM265" s="291">
        <v>360</v>
      </c>
    </row>
    <row r="266" spans="1:91" s="49" customFormat="1" ht="13.5">
      <c r="A266" s="171"/>
      <c r="B266" s="51"/>
      <c r="AA266" s="171"/>
      <c r="AB266" s="171"/>
      <c r="AC266" s="171"/>
      <c r="AD266" s="173"/>
      <c r="AE266" s="173"/>
      <c r="AF266" s="173"/>
      <c r="AG266" s="173"/>
      <c r="AH266" s="173"/>
      <c r="AI266" s="173"/>
      <c r="AJ266" s="173"/>
      <c r="AK266" s="173"/>
      <c r="AL266" s="173"/>
      <c r="AM266" s="173"/>
      <c r="AN266" s="173"/>
      <c r="AO266" s="173"/>
      <c r="AP266" s="173"/>
      <c r="AQ266" s="173"/>
      <c r="AR266" s="173"/>
      <c r="AS266" s="173"/>
      <c r="AT266" s="173"/>
      <c r="AU266" s="173"/>
      <c r="AV266" s="173"/>
      <c r="AW266" s="173"/>
      <c r="AX266" s="173"/>
      <c r="AY266" s="173"/>
      <c r="AZ266" s="173"/>
      <c r="BA266" s="173"/>
      <c r="BB266" s="173"/>
      <c r="BC266" s="173"/>
      <c r="BD266" s="173"/>
      <c r="BE266" s="173"/>
      <c r="BF266" s="173"/>
      <c r="BG266" s="173"/>
      <c r="BH266" s="173"/>
      <c r="BI266" s="173"/>
      <c r="BJ266" s="173"/>
      <c r="BK266" s="173"/>
      <c r="BL266" s="173"/>
      <c r="BM266" s="173"/>
      <c r="BN266" s="173"/>
      <c r="BO266" s="173"/>
      <c r="BP266" s="173"/>
      <c r="BQ266" s="173"/>
      <c r="BR266" s="173"/>
      <c r="BS266" s="173"/>
      <c r="BT266" s="173"/>
      <c r="BU266" s="173"/>
      <c r="BV266" s="173"/>
      <c r="CI266" s="294"/>
      <c r="CJ266" s="92"/>
      <c r="CK266" s="92"/>
      <c r="CL266" s="93"/>
      <c r="CM266" s="291">
        <v>361</v>
      </c>
    </row>
    <row r="267" spans="1:91" s="49" customFormat="1" ht="13.5">
      <c r="A267" s="171"/>
      <c r="B267" s="51"/>
      <c r="AA267" s="171"/>
      <c r="AB267" s="171"/>
      <c r="AC267" s="171"/>
      <c r="AD267" s="173"/>
      <c r="AE267" s="173"/>
      <c r="AF267" s="173"/>
      <c r="AG267" s="173"/>
      <c r="AH267" s="173"/>
      <c r="AI267" s="173"/>
      <c r="AJ267" s="173"/>
      <c r="AK267" s="173"/>
      <c r="AL267" s="173"/>
      <c r="AM267" s="173"/>
      <c r="AN267" s="173"/>
      <c r="AO267" s="173"/>
      <c r="AP267" s="173"/>
      <c r="AQ267" s="173"/>
      <c r="AR267" s="173"/>
      <c r="AS267" s="173"/>
      <c r="AT267" s="173"/>
      <c r="AU267" s="173"/>
      <c r="AV267" s="173"/>
      <c r="AW267" s="173"/>
      <c r="AX267" s="173"/>
      <c r="AY267" s="173"/>
      <c r="AZ267" s="173"/>
      <c r="BA267" s="173"/>
      <c r="BB267" s="173"/>
      <c r="BC267" s="173"/>
      <c r="BD267" s="173"/>
      <c r="BE267" s="173"/>
      <c r="BF267" s="173"/>
      <c r="BG267" s="173"/>
      <c r="BH267" s="173"/>
      <c r="BI267" s="173"/>
      <c r="BJ267" s="173"/>
      <c r="BK267" s="173"/>
      <c r="BL267" s="173"/>
      <c r="BM267" s="173"/>
      <c r="BN267" s="173"/>
      <c r="BO267" s="173"/>
      <c r="BP267" s="173"/>
      <c r="BQ267" s="173"/>
      <c r="BR267" s="173"/>
      <c r="BS267" s="173"/>
      <c r="BT267" s="173"/>
      <c r="BU267" s="173"/>
      <c r="BV267" s="173"/>
      <c r="CI267" s="294"/>
      <c r="CJ267" s="92"/>
      <c r="CK267" s="92"/>
      <c r="CL267" s="93"/>
      <c r="CM267" s="291">
        <v>362</v>
      </c>
    </row>
    <row r="268" spans="1:91" s="49" customFormat="1" ht="13.5">
      <c r="A268" s="171"/>
      <c r="B268" s="51"/>
      <c r="AA268" s="171"/>
      <c r="AB268" s="171"/>
      <c r="AC268" s="171"/>
      <c r="AD268" s="173"/>
      <c r="AE268" s="173"/>
      <c r="AF268" s="173"/>
      <c r="AG268" s="173"/>
      <c r="AH268" s="173"/>
      <c r="AI268" s="173"/>
      <c r="AJ268" s="173"/>
      <c r="AK268" s="173"/>
      <c r="AL268" s="173"/>
      <c r="AM268" s="173"/>
      <c r="AN268" s="173"/>
      <c r="AO268" s="173"/>
      <c r="AP268" s="173"/>
      <c r="AQ268" s="173"/>
      <c r="AR268" s="173"/>
      <c r="AS268" s="173"/>
      <c r="AT268" s="173"/>
      <c r="AU268" s="173"/>
      <c r="AV268" s="173"/>
      <c r="AW268" s="173"/>
      <c r="AX268" s="173"/>
      <c r="AY268" s="173"/>
      <c r="AZ268" s="173"/>
      <c r="BA268" s="173"/>
      <c r="BB268" s="173"/>
      <c r="BC268" s="173"/>
      <c r="BD268" s="173"/>
      <c r="BE268" s="173"/>
      <c r="BF268" s="173"/>
      <c r="BG268" s="173"/>
      <c r="BH268" s="173"/>
      <c r="BI268" s="173"/>
      <c r="BJ268" s="173"/>
      <c r="BK268" s="173"/>
      <c r="BL268" s="173"/>
      <c r="BM268" s="173"/>
      <c r="BN268" s="173"/>
      <c r="BO268" s="173"/>
      <c r="BP268" s="173"/>
      <c r="BQ268" s="173"/>
      <c r="BR268" s="173"/>
      <c r="BS268" s="173"/>
      <c r="BT268" s="173"/>
      <c r="BU268" s="173"/>
      <c r="BV268" s="173"/>
      <c r="CI268" s="294"/>
      <c r="CJ268" s="92"/>
      <c r="CK268" s="92"/>
      <c r="CL268" s="93"/>
      <c r="CM268" s="291">
        <v>363</v>
      </c>
    </row>
    <row r="269" spans="1:91" s="49" customFormat="1" ht="13.5">
      <c r="A269" s="171"/>
      <c r="B269" s="51"/>
      <c r="AA269" s="171"/>
      <c r="AB269" s="171"/>
      <c r="AC269" s="171"/>
      <c r="AD269" s="173"/>
      <c r="AE269" s="173"/>
      <c r="AF269" s="173"/>
      <c r="AG269" s="173"/>
      <c r="AH269" s="173"/>
      <c r="AI269" s="173"/>
      <c r="AJ269" s="173"/>
      <c r="AK269" s="173"/>
      <c r="AL269" s="173"/>
      <c r="AM269" s="173"/>
      <c r="AN269" s="173"/>
      <c r="AO269" s="173"/>
      <c r="AP269" s="173"/>
      <c r="AQ269" s="173"/>
      <c r="AR269" s="173"/>
      <c r="AS269" s="173"/>
      <c r="AT269" s="173"/>
      <c r="AU269" s="173"/>
      <c r="AV269" s="173"/>
      <c r="AW269" s="173"/>
      <c r="AX269" s="173"/>
      <c r="AY269" s="173"/>
      <c r="AZ269" s="173"/>
      <c r="BA269" s="173"/>
      <c r="BB269" s="173"/>
      <c r="BC269" s="173"/>
      <c r="BD269" s="173"/>
      <c r="BE269" s="173"/>
      <c r="BF269" s="173"/>
      <c r="BG269" s="173"/>
      <c r="BH269" s="173"/>
      <c r="BI269" s="173"/>
      <c r="BJ269" s="173"/>
      <c r="BK269" s="173"/>
      <c r="BL269" s="173"/>
      <c r="BM269" s="173"/>
      <c r="BN269" s="173"/>
      <c r="BO269" s="173"/>
      <c r="BP269" s="173"/>
      <c r="BQ269" s="173"/>
      <c r="BR269" s="173"/>
      <c r="BS269" s="173"/>
      <c r="BT269" s="173"/>
      <c r="BU269" s="173"/>
      <c r="BV269" s="173"/>
      <c r="CI269" s="294">
        <v>7</v>
      </c>
      <c r="CJ269" s="92" t="s">
        <v>100</v>
      </c>
      <c r="CK269" s="92" t="s">
        <v>579</v>
      </c>
      <c r="CL269" s="93" t="s">
        <v>578</v>
      </c>
      <c r="CM269" s="291">
        <v>364</v>
      </c>
    </row>
    <row r="270" spans="1:91" s="49" customFormat="1" ht="13.5">
      <c r="A270" s="171"/>
      <c r="B270" s="51"/>
      <c r="AA270" s="171"/>
      <c r="AB270" s="171"/>
      <c r="AC270" s="171"/>
      <c r="AD270" s="173"/>
      <c r="AE270" s="173"/>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CI270" s="294">
        <v>7</v>
      </c>
      <c r="CJ270" s="92" t="s">
        <v>100</v>
      </c>
      <c r="CK270" s="92" t="s">
        <v>579</v>
      </c>
      <c r="CL270" s="93" t="s">
        <v>579</v>
      </c>
      <c r="CM270" s="291">
        <v>365</v>
      </c>
    </row>
    <row r="271" spans="1:91" s="49" customFormat="1" ht="13.5">
      <c r="A271" s="171"/>
      <c r="B271" s="51"/>
      <c r="AA271" s="171"/>
      <c r="AB271" s="171"/>
      <c r="AC271" s="171"/>
      <c r="AD271" s="173"/>
      <c r="AE271" s="173"/>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CI271" s="294">
        <v>7</v>
      </c>
      <c r="CJ271" s="92" t="s">
        <v>100</v>
      </c>
      <c r="CK271" s="92" t="s">
        <v>579</v>
      </c>
      <c r="CL271" s="93" t="s">
        <v>580</v>
      </c>
      <c r="CM271" s="291">
        <v>366</v>
      </c>
    </row>
    <row r="272" spans="1:91" s="49" customFormat="1" ht="13.5">
      <c r="A272" s="171"/>
      <c r="B272" s="51"/>
      <c r="AA272" s="171"/>
      <c r="AB272" s="171"/>
      <c r="AC272" s="171"/>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CI272" s="294">
        <v>7</v>
      </c>
      <c r="CJ272" s="92" t="s">
        <v>100</v>
      </c>
      <c r="CK272" s="92" t="s">
        <v>579</v>
      </c>
      <c r="CL272" s="93" t="s">
        <v>581</v>
      </c>
      <c r="CM272" s="291">
        <v>367</v>
      </c>
    </row>
    <row r="273" spans="1:91" s="49" customFormat="1" ht="13.5">
      <c r="A273" s="171"/>
      <c r="B273" s="51"/>
      <c r="AA273" s="171"/>
      <c r="AB273" s="171"/>
      <c r="AC273" s="171"/>
      <c r="AD273" s="173"/>
      <c r="AE273" s="173"/>
      <c r="AF273" s="173"/>
      <c r="AG273" s="173"/>
      <c r="AH273" s="173"/>
      <c r="AI273" s="173"/>
      <c r="AJ273" s="173"/>
      <c r="AK273" s="173"/>
      <c r="AL273" s="173"/>
      <c r="AM273" s="173"/>
      <c r="AN273" s="173"/>
      <c r="AO273" s="173"/>
      <c r="AP273" s="173"/>
      <c r="AQ273" s="173"/>
      <c r="AR273" s="173"/>
      <c r="AS273" s="173"/>
      <c r="AT273" s="173"/>
      <c r="AU273" s="173"/>
      <c r="AV273" s="173"/>
      <c r="AW273" s="173"/>
      <c r="AX273" s="173"/>
      <c r="AY273" s="173"/>
      <c r="AZ273" s="173"/>
      <c r="BA273" s="173"/>
      <c r="BB273" s="173"/>
      <c r="BC273" s="173"/>
      <c r="BD273" s="173"/>
      <c r="BE273" s="173"/>
      <c r="BF273" s="173"/>
      <c r="BG273" s="173"/>
      <c r="BH273" s="173"/>
      <c r="BI273" s="173"/>
      <c r="BJ273" s="173"/>
      <c r="BK273" s="173"/>
      <c r="BL273" s="173"/>
      <c r="BM273" s="173"/>
      <c r="BN273" s="173"/>
      <c r="BO273" s="173"/>
      <c r="BP273" s="173"/>
      <c r="BQ273" s="173"/>
      <c r="BR273" s="173"/>
      <c r="BS273" s="173"/>
      <c r="BT273" s="173"/>
      <c r="BU273" s="173"/>
      <c r="BV273" s="173"/>
      <c r="CI273" s="294">
        <v>7</v>
      </c>
      <c r="CJ273" s="92" t="s">
        <v>100</v>
      </c>
      <c r="CK273" s="92" t="s">
        <v>579</v>
      </c>
      <c r="CL273" s="93" t="s">
        <v>582</v>
      </c>
      <c r="CM273" s="291">
        <v>368</v>
      </c>
    </row>
    <row r="274" spans="1:91" s="49" customFormat="1" ht="13.5">
      <c r="A274" s="171"/>
      <c r="B274" s="51"/>
      <c r="AA274" s="171"/>
      <c r="AB274" s="171"/>
      <c r="AC274" s="171"/>
      <c r="AD274" s="173"/>
      <c r="AE274" s="173"/>
      <c r="AF274" s="173"/>
      <c r="AG274" s="173"/>
      <c r="AH274" s="173"/>
      <c r="AI274" s="173"/>
      <c r="AJ274" s="173"/>
      <c r="AK274" s="173"/>
      <c r="AL274" s="173"/>
      <c r="AM274" s="173"/>
      <c r="AN274" s="173"/>
      <c r="AO274" s="173"/>
      <c r="AP274" s="173"/>
      <c r="AQ274" s="173"/>
      <c r="AR274" s="173"/>
      <c r="AS274" s="173"/>
      <c r="AT274" s="173"/>
      <c r="AU274" s="173"/>
      <c r="AV274" s="173"/>
      <c r="AW274" s="173"/>
      <c r="AX274" s="173"/>
      <c r="AY274" s="173"/>
      <c r="AZ274" s="173"/>
      <c r="BA274" s="173"/>
      <c r="BB274" s="173"/>
      <c r="BC274" s="173"/>
      <c r="BD274" s="173"/>
      <c r="BE274" s="173"/>
      <c r="BF274" s="173"/>
      <c r="BG274" s="173"/>
      <c r="BH274" s="173"/>
      <c r="BI274" s="173"/>
      <c r="BJ274" s="173"/>
      <c r="BK274" s="173"/>
      <c r="BL274" s="173"/>
      <c r="BM274" s="173"/>
      <c r="BN274" s="173"/>
      <c r="BO274" s="173"/>
      <c r="BP274" s="173"/>
      <c r="BQ274" s="173"/>
      <c r="BR274" s="173"/>
      <c r="BS274" s="173"/>
      <c r="BT274" s="173"/>
      <c r="BU274" s="173"/>
      <c r="BV274" s="173"/>
      <c r="CI274" s="294">
        <v>7</v>
      </c>
      <c r="CJ274" s="92" t="s">
        <v>100</v>
      </c>
      <c r="CK274" s="92" t="s">
        <v>579</v>
      </c>
      <c r="CL274" s="93" t="s">
        <v>583</v>
      </c>
      <c r="CM274" s="291">
        <v>369</v>
      </c>
    </row>
    <row r="275" spans="1:91" s="49" customFormat="1" ht="13.5">
      <c r="A275" s="171"/>
      <c r="B275" s="51"/>
      <c r="AA275" s="171"/>
      <c r="AB275" s="171"/>
      <c r="AC275" s="171"/>
      <c r="AD275" s="173"/>
      <c r="AE275" s="173"/>
      <c r="AF275" s="173"/>
      <c r="AG275" s="173"/>
      <c r="AH275" s="173"/>
      <c r="AI275" s="173"/>
      <c r="AJ275" s="173"/>
      <c r="AK275" s="173"/>
      <c r="AL275" s="173"/>
      <c r="AM275" s="173"/>
      <c r="AN275" s="173"/>
      <c r="AO275" s="173"/>
      <c r="AP275" s="173"/>
      <c r="AQ275" s="173"/>
      <c r="AR275" s="173"/>
      <c r="AS275" s="173"/>
      <c r="AT275" s="173"/>
      <c r="AU275" s="173"/>
      <c r="AV275" s="173"/>
      <c r="AW275" s="173"/>
      <c r="AX275" s="173"/>
      <c r="AY275" s="173"/>
      <c r="AZ275" s="173"/>
      <c r="BA275" s="173"/>
      <c r="BB275" s="173"/>
      <c r="BC275" s="173"/>
      <c r="BD275" s="173"/>
      <c r="BE275" s="173"/>
      <c r="BF275" s="173"/>
      <c r="BG275" s="173"/>
      <c r="BH275" s="173"/>
      <c r="BI275" s="173"/>
      <c r="BJ275" s="173"/>
      <c r="BK275" s="173"/>
      <c r="BL275" s="173"/>
      <c r="BM275" s="173"/>
      <c r="BN275" s="173"/>
      <c r="BO275" s="173"/>
      <c r="BP275" s="173"/>
      <c r="BQ275" s="173"/>
      <c r="BR275" s="173"/>
      <c r="BS275" s="173"/>
      <c r="BT275" s="173"/>
      <c r="BU275" s="173"/>
      <c r="BV275" s="173"/>
      <c r="CI275" s="294">
        <v>7</v>
      </c>
      <c r="CJ275" s="92" t="s">
        <v>100</v>
      </c>
      <c r="CK275" s="92" t="s">
        <v>579</v>
      </c>
      <c r="CL275" s="93" t="s">
        <v>584</v>
      </c>
      <c r="CM275" s="291">
        <v>370</v>
      </c>
    </row>
    <row r="276" spans="1:91" s="49" customFormat="1" ht="13.5">
      <c r="A276" s="171"/>
      <c r="B276" s="51"/>
      <c r="AA276" s="171"/>
      <c r="AB276" s="171"/>
      <c r="AC276" s="171"/>
      <c r="AD276" s="173"/>
      <c r="AE276" s="173"/>
      <c r="AF276" s="173"/>
      <c r="AG276" s="173"/>
      <c r="AH276" s="173"/>
      <c r="AI276" s="173"/>
      <c r="AJ276" s="173"/>
      <c r="AK276" s="173"/>
      <c r="AL276" s="173"/>
      <c r="AM276" s="173"/>
      <c r="AN276" s="173"/>
      <c r="AO276" s="173"/>
      <c r="AP276" s="173"/>
      <c r="AQ276" s="173"/>
      <c r="AR276" s="173"/>
      <c r="AS276" s="173"/>
      <c r="AT276" s="173"/>
      <c r="AU276" s="173"/>
      <c r="AV276" s="173"/>
      <c r="AW276" s="173"/>
      <c r="AX276" s="173"/>
      <c r="AY276" s="173"/>
      <c r="AZ276" s="173"/>
      <c r="BA276" s="173"/>
      <c r="BB276" s="173"/>
      <c r="BC276" s="173"/>
      <c r="BD276" s="173"/>
      <c r="BE276" s="173"/>
      <c r="BF276" s="173"/>
      <c r="BG276" s="173"/>
      <c r="BH276" s="173"/>
      <c r="BI276" s="173"/>
      <c r="BJ276" s="173"/>
      <c r="BK276" s="173"/>
      <c r="BL276" s="173"/>
      <c r="BM276" s="173"/>
      <c r="BN276" s="173"/>
      <c r="BO276" s="173"/>
      <c r="BP276" s="173"/>
      <c r="BQ276" s="173"/>
      <c r="BR276" s="173"/>
      <c r="BS276" s="173"/>
      <c r="BT276" s="173"/>
      <c r="BU276" s="173"/>
      <c r="BV276" s="173"/>
      <c r="CI276" s="294">
        <v>7</v>
      </c>
      <c r="CJ276" s="92" t="s">
        <v>100</v>
      </c>
      <c r="CK276" s="92" t="s">
        <v>579</v>
      </c>
      <c r="CL276" s="93" t="s">
        <v>585</v>
      </c>
      <c r="CM276" s="291">
        <v>371</v>
      </c>
    </row>
    <row r="277" spans="1:91" s="49" customFormat="1" ht="13.5">
      <c r="A277" s="171"/>
      <c r="B277" s="51"/>
      <c r="AA277" s="171"/>
      <c r="AB277" s="171"/>
      <c r="AC277" s="171"/>
      <c r="AD277" s="173"/>
      <c r="AE277" s="173"/>
      <c r="AF277" s="173"/>
      <c r="AG277" s="173"/>
      <c r="AH277" s="173"/>
      <c r="AI277" s="173"/>
      <c r="AJ277" s="173"/>
      <c r="AK277" s="173"/>
      <c r="AL277" s="173"/>
      <c r="AM277" s="173"/>
      <c r="AN277" s="173"/>
      <c r="AO277" s="173"/>
      <c r="AP277" s="173"/>
      <c r="AQ277" s="173"/>
      <c r="AR277" s="173"/>
      <c r="AS277" s="173"/>
      <c r="AT277" s="173"/>
      <c r="AU277" s="173"/>
      <c r="AV277" s="173"/>
      <c r="AW277" s="173"/>
      <c r="AX277" s="173"/>
      <c r="AY277" s="173"/>
      <c r="AZ277" s="173"/>
      <c r="BA277" s="173"/>
      <c r="BB277" s="173"/>
      <c r="BC277" s="173"/>
      <c r="BD277" s="173"/>
      <c r="BE277" s="173"/>
      <c r="BF277" s="173"/>
      <c r="BG277" s="173"/>
      <c r="BH277" s="173"/>
      <c r="BI277" s="173"/>
      <c r="BJ277" s="173"/>
      <c r="BK277" s="173"/>
      <c r="BL277" s="173"/>
      <c r="BM277" s="173"/>
      <c r="BN277" s="173"/>
      <c r="BO277" s="173"/>
      <c r="BP277" s="173"/>
      <c r="BQ277" s="173"/>
      <c r="BR277" s="173"/>
      <c r="BS277" s="173"/>
      <c r="BT277" s="173"/>
      <c r="BU277" s="173"/>
      <c r="BV277" s="173"/>
      <c r="CI277" s="294">
        <v>7</v>
      </c>
      <c r="CJ277" s="92" t="s">
        <v>100</v>
      </c>
      <c r="CK277" s="92" t="s">
        <v>579</v>
      </c>
      <c r="CL277" s="93" t="s">
        <v>586</v>
      </c>
      <c r="CM277" s="291">
        <v>372</v>
      </c>
    </row>
    <row r="278" spans="1:91" s="49" customFormat="1" ht="13.5">
      <c r="A278" s="171"/>
      <c r="B278" s="51"/>
      <c r="AA278" s="171"/>
      <c r="AB278" s="171"/>
      <c r="AC278" s="171"/>
      <c r="AD278" s="173"/>
      <c r="AE278" s="173"/>
      <c r="AF278" s="173"/>
      <c r="AG278" s="173"/>
      <c r="AH278" s="173"/>
      <c r="AI278" s="173"/>
      <c r="AJ278" s="173"/>
      <c r="AK278" s="173"/>
      <c r="AL278" s="173"/>
      <c r="AM278" s="173"/>
      <c r="AN278" s="173"/>
      <c r="AO278" s="173"/>
      <c r="AP278" s="173"/>
      <c r="AQ278" s="173"/>
      <c r="AR278" s="173"/>
      <c r="AS278" s="173"/>
      <c r="AT278" s="173"/>
      <c r="AU278" s="173"/>
      <c r="AV278" s="173"/>
      <c r="AW278" s="173"/>
      <c r="AX278" s="173"/>
      <c r="AY278" s="173"/>
      <c r="AZ278" s="173"/>
      <c r="BA278" s="173"/>
      <c r="BB278" s="173"/>
      <c r="BC278" s="173"/>
      <c r="BD278" s="173"/>
      <c r="BE278" s="173"/>
      <c r="BF278" s="173"/>
      <c r="BG278" s="173"/>
      <c r="BH278" s="173"/>
      <c r="BI278" s="173"/>
      <c r="BJ278" s="173"/>
      <c r="BK278" s="173"/>
      <c r="BL278" s="173"/>
      <c r="BM278" s="173"/>
      <c r="BN278" s="173"/>
      <c r="BO278" s="173"/>
      <c r="BP278" s="173"/>
      <c r="BQ278" s="173"/>
      <c r="BR278" s="173"/>
      <c r="BS278" s="173"/>
      <c r="BT278" s="173"/>
      <c r="BU278" s="173"/>
      <c r="BV278" s="173"/>
      <c r="CI278" s="294">
        <v>7</v>
      </c>
      <c r="CJ278" s="92" t="s">
        <v>100</v>
      </c>
      <c r="CK278" s="92" t="s">
        <v>579</v>
      </c>
      <c r="CL278" s="93" t="s">
        <v>587</v>
      </c>
      <c r="CM278" s="291">
        <v>373</v>
      </c>
    </row>
    <row r="279" spans="1:91" s="49" customFormat="1" ht="13.5">
      <c r="A279" s="171"/>
      <c r="B279" s="51"/>
      <c r="AA279" s="171"/>
      <c r="AB279" s="171"/>
      <c r="AC279" s="171"/>
      <c r="AD279" s="173"/>
      <c r="AE279" s="173"/>
      <c r="AF279" s="173"/>
      <c r="AG279" s="173"/>
      <c r="AH279" s="173"/>
      <c r="AI279" s="173"/>
      <c r="AJ279" s="173"/>
      <c r="AK279" s="173"/>
      <c r="AL279" s="173"/>
      <c r="AM279" s="173"/>
      <c r="AN279" s="173"/>
      <c r="AO279" s="173"/>
      <c r="AP279" s="173"/>
      <c r="AQ279" s="173"/>
      <c r="AR279" s="173"/>
      <c r="AS279" s="173"/>
      <c r="AT279" s="173"/>
      <c r="AU279" s="173"/>
      <c r="AV279" s="173"/>
      <c r="AW279" s="173"/>
      <c r="AX279" s="173"/>
      <c r="AY279" s="173"/>
      <c r="AZ279" s="173"/>
      <c r="BA279" s="173"/>
      <c r="BB279" s="173"/>
      <c r="BC279" s="173"/>
      <c r="BD279" s="173"/>
      <c r="BE279" s="173"/>
      <c r="BF279" s="173"/>
      <c r="BG279" s="173"/>
      <c r="BH279" s="173"/>
      <c r="BI279" s="173"/>
      <c r="BJ279" s="173"/>
      <c r="BK279" s="173"/>
      <c r="BL279" s="173"/>
      <c r="BM279" s="173"/>
      <c r="BN279" s="173"/>
      <c r="BO279" s="173"/>
      <c r="BP279" s="173"/>
      <c r="BQ279" s="173"/>
      <c r="BR279" s="173"/>
      <c r="BS279" s="173"/>
      <c r="BT279" s="173"/>
      <c r="BU279" s="173"/>
      <c r="BV279" s="173"/>
      <c r="CI279" s="294">
        <v>7</v>
      </c>
      <c r="CJ279" s="92" t="s">
        <v>100</v>
      </c>
      <c r="CK279" s="92" t="s">
        <v>579</v>
      </c>
      <c r="CL279" s="93" t="s">
        <v>909</v>
      </c>
      <c r="CM279" s="291">
        <v>374</v>
      </c>
    </row>
    <row r="280" spans="1:91" s="49" customFormat="1" ht="13.5">
      <c r="A280" s="171"/>
      <c r="B280" s="51"/>
      <c r="AA280" s="171"/>
      <c r="AB280" s="171"/>
      <c r="AC280" s="171"/>
      <c r="AD280" s="173"/>
      <c r="AE280" s="173"/>
      <c r="AF280" s="173"/>
      <c r="AG280" s="173"/>
      <c r="AH280" s="173"/>
      <c r="AI280" s="173"/>
      <c r="AJ280" s="173"/>
      <c r="AK280" s="173"/>
      <c r="AL280" s="173"/>
      <c r="AM280" s="173"/>
      <c r="AN280" s="173"/>
      <c r="AO280" s="173"/>
      <c r="AP280" s="173"/>
      <c r="AQ280" s="173"/>
      <c r="AR280" s="173"/>
      <c r="AS280" s="173"/>
      <c r="AT280" s="173"/>
      <c r="AU280" s="173"/>
      <c r="AV280" s="173"/>
      <c r="AW280" s="173"/>
      <c r="AX280" s="173"/>
      <c r="AY280" s="173"/>
      <c r="AZ280" s="173"/>
      <c r="BA280" s="173"/>
      <c r="BB280" s="173"/>
      <c r="BC280" s="173"/>
      <c r="BD280" s="173"/>
      <c r="BE280" s="173"/>
      <c r="BF280" s="173"/>
      <c r="BG280" s="173"/>
      <c r="BH280" s="173"/>
      <c r="BI280" s="173"/>
      <c r="BJ280" s="173"/>
      <c r="BK280" s="173"/>
      <c r="BL280" s="173"/>
      <c r="BM280" s="173"/>
      <c r="BN280" s="173"/>
      <c r="BO280" s="173"/>
      <c r="BP280" s="173"/>
      <c r="BQ280" s="173"/>
      <c r="BR280" s="173"/>
      <c r="BS280" s="173"/>
      <c r="BT280" s="173"/>
      <c r="BU280" s="173"/>
      <c r="BV280" s="173"/>
      <c r="CI280" s="294">
        <v>7</v>
      </c>
      <c r="CJ280" s="92" t="s">
        <v>100</v>
      </c>
      <c r="CK280" s="92" t="s">
        <v>579</v>
      </c>
      <c r="CL280" s="93" t="s">
        <v>588</v>
      </c>
      <c r="CM280" s="291">
        <v>375</v>
      </c>
    </row>
    <row r="281" spans="1:91" s="49" customFormat="1" ht="13.5">
      <c r="A281" s="171"/>
      <c r="B281" s="51"/>
      <c r="AA281" s="171"/>
      <c r="AB281" s="171"/>
      <c r="AC281" s="171"/>
      <c r="AD281" s="173"/>
      <c r="AE281" s="173"/>
      <c r="AF281" s="173"/>
      <c r="AG281" s="173"/>
      <c r="AH281" s="173"/>
      <c r="AI281" s="173"/>
      <c r="AJ281" s="173"/>
      <c r="AK281" s="173"/>
      <c r="AL281" s="173"/>
      <c r="AM281" s="173"/>
      <c r="AN281" s="173"/>
      <c r="AO281" s="173"/>
      <c r="AP281" s="173"/>
      <c r="AQ281" s="173"/>
      <c r="AR281" s="173"/>
      <c r="AS281" s="173"/>
      <c r="AT281" s="173"/>
      <c r="AU281" s="173"/>
      <c r="AV281" s="173"/>
      <c r="AW281" s="173"/>
      <c r="AX281" s="173"/>
      <c r="AY281" s="173"/>
      <c r="AZ281" s="173"/>
      <c r="BA281" s="173"/>
      <c r="BB281" s="173"/>
      <c r="BC281" s="173"/>
      <c r="BD281" s="173"/>
      <c r="BE281" s="173"/>
      <c r="BF281" s="173"/>
      <c r="BG281" s="173"/>
      <c r="BH281" s="173"/>
      <c r="BI281" s="173"/>
      <c r="BJ281" s="173"/>
      <c r="BK281" s="173"/>
      <c r="BL281" s="173"/>
      <c r="BM281" s="173"/>
      <c r="BN281" s="173"/>
      <c r="BO281" s="173"/>
      <c r="BP281" s="173"/>
      <c r="BQ281" s="173"/>
      <c r="BR281" s="173"/>
      <c r="BS281" s="173"/>
      <c r="BT281" s="173"/>
      <c r="BU281" s="173"/>
      <c r="BV281" s="173"/>
      <c r="CI281" s="294">
        <v>7</v>
      </c>
      <c r="CJ281" s="92" t="s">
        <v>100</v>
      </c>
      <c r="CK281" s="92" t="s">
        <v>579</v>
      </c>
      <c r="CL281" s="93" t="s">
        <v>589</v>
      </c>
      <c r="CM281" s="291">
        <v>376</v>
      </c>
    </row>
    <row r="282" spans="1:91" s="49" customFormat="1" ht="13.5">
      <c r="A282" s="171"/>
      <c r="B282" s="51"/>
      <c r="AA282" s="171"/>
      <c r="AB282" s="171"/>
      <c r="AC282" s="171"/>
      <c r="AD282" s="173"/>
      <c r="AE282" s="173"/>
      <c r="AF282" s="173"/>
      <c r="AG282" s="173"/>
      <c r="AH282" s="173"/>
      <c r="AI282" s="173"/>
      <c r="AJ282" s="173"/>
      <c r="AK282" s="173"/>
      <c r="AL282" s="173"/>
      <c r="AM282" s="173"/>
      <c r="AN282" s="173"/>
      <c r="AO282" s="173"/>
      <c r="AP282" s="173"/>
      <c r="AQ282" s="173"/>
      <c r="AR282" s="173"/>
      <c r="AS282" s="173"/>
      <c r="AT282" s="173"/>
      <c r="AU282" s="173"/>
      <c r="AV282" s="173"/>
      <c r="AW282" s="173"/>
      <c r="AX282" s="173"/>
      <c r="AY282" s="173"/>
      <c r="AZ282" s="173"/>
      <c r="BA282" s="173"/>
      <c r="BB282" s="173"/>
      <c r="BC282" s="173"/>
      <c r="BD282" s="173"/>
      <c r="BE282" s="173"/>
      <c r="BF282" s="173"/>
      <c r="BG282" s="173"/>
      <c r="BH282" s="173"/>
      <c r="BI282" s="173"/>
      <c r="BJ282" s="173"/>
      <c r="BK282" s="173"/>
      <c r="BL282" s="173"/>
      <c r="BM282" s="173"/>
      <c r="BN282" s="173"/>
      <c r="BO282" s="173"/>
      <c r="BP282" s="173"/>
      <c r="BQ282" s="173"/>
      <c r="BR282" s="173"/>
      <c r="BS282" s="173"/>
      <c r="BT282" s="173"/>
      <c r="BU282" s="173"/>
      <c r="BV282" s="173"/>
      <c r="CI282" s="294">
        <v>7</v>
      </c>
      <c r="CJ282" s="92" t="s">
        <v>100</v>
      </c>
      <c r="CK282" s="92" t="s">
        <v>579</v>
      </c>
      <c r="CL282" s="93" t="s">
        <v>590</v>
      </c>
      <c r="CM282" s="291">
        <v>377</v>
      </c>
    </row>
    <row r="283" spans="1:91" s="49" customFormat="1" ht="13.5">
      <c r="A283" s="171"/>
      <c r="B283" s="51"/>
      <c r="AA283" s="171"/>
      <c r="AB283" s="171"/>
      <c r="AC283" s="171"/>
      <c r="AD283" s="173"/>
      <c r="AE283" s="173"/>
      <c r="AF283" s="173"/>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CI283" s="294">
        <v>7</v>
      </c>
      <c r="CJ283" s="92" t="s">
        <v>100</v>
      </c>
      <c r="CK283" s="92" t="s">
        <v>579</v>
      </c>
      <c r="CL283" s="93" t="s">
        <v>591</v>
      </c>
      <c r="CM283" s="291">
        <v>378</v>
      </c>
    </row>
    <row r="284" spans="1:91" s="49" customFormat="1" ht="13.5">
      <c r="A284" s="171"/>
      <c r="B284" s="51"/>
      <c r="AA284" s="171"/>
      <c r="AB284" s="171"/>
      <c r="AC284" s="171"/>
      <c r="AD284" s="173"/>
      <c r="AE284" s="173"/>
      <c r="AF284" s="173"/>
      <c r="AG284" s="173"/>
      <c r="AH284" s="173"/>
      <c r="AI284" s="173"/>
      <c r="AJ284" s="173"/>
      <c r="AK284" s="173"/>
      <c r="AL284" s="173"/>
      <c r="AM284" s="173"/>
      <c r="AN284" s="173"/>
      <c r="AO284" s="173"/>
      <c r="AP284" s="173"/>
      <c r="AQ284" s="173"/>
      <c r="AR284" s="173"/>
      <c r="AS284" s="173"/>
      <c r="AT284" s="173"/>
      <c r="AU284" s="173"/>
      <c r="AV284" s="173"/>
      <c r="AW284" s="173"/>
      <c r="AX284" s="173"/>
      <c r="AY284" s="173"/>
      <c r="AZ284" s="173"/>
      <c r="BA284" s="173"/>
      <c r="BB284" s="173"/>
      <c r="BC284" s="173"/>
      <c r="BD284" s="173"/>
      <c r="BE284" s="173"/>
      <c r="BF284" s="173"/>
      <c r="BG284" s="173"/>
      <c r="BH284" s="173"/>
      <c r="BI284" s="173"/>
      <c r="BJ284" s="173"/>
      <c r="BK284" s="173"/>
      <c r="BL284" s="173"/>
      <c r="BM284" s="173"/>
      <c r="BN284" s="173"/>
      <c r="BO284" s="173"/>
      <c r="BP284" s="173"/>
      <c r="BQ284" s="173"/>
      <c r="BR284" s="173"/>
      <c r="BS284" s="173"/>
      <c r="BT284" s="173"/>
      <c r="BU284" s="173"/>
      <c r="BV284" s="173"/>
      <c r="CI284" s="294">
        <v>7</v>
      </c>
      <c r="CJ284" s="92" t="s">
        <v>100</v>
      </c>
      <c r="CK284" s="92" t="s">
        <v>579</v>
      </c>
      <c r="CL284" s="93" t="s">
        <v>592</v>
      </c>
      <c r="CM284" s="291">
        <v>379</v>
      </c>
    </row>
    <row r="285" spans="1:91" s="49" customFormat="1" ht="13.5">
      <c r="A285" s="171"/>
      <c r="B285" s="51"/>
      <c r="AA285" s="171"/>
      <c r="AB285" s="171"/>
      <c r="AC285" s="171"/>
      <c r="AD285" s="173"/>
      <c r="AE285" s="173"/>
      <c r="AF285" s="173"/>
      <c r="AG285" s="173"/>
      <c r="AH285" s="173"/>
      <c r="AI285" s="173"/>
      <c r="AJ285" s="173"/>
      <c r="AK285" s="173"/>
      <c r="AL285" s="173"/>
      <c r="AM285" s="173"/>
      <c r="AN285" s="173"/>
      <c r="AO285" s="173"/>
      <c r="AP285" s="173"/>
      <c r="AQ285" s="173"/>
      <c r="AR285" s="173"/>
      <c r="AS285" s="173"/>
      <c r="AT285" s="173"/>
      <c r="AU285" s="173"/>
      <c r="AV285" s="173"/>
      <c r="AW285" s="173"/>
      <c r="AX285" s="173"/>
      <c r="AY285" s="173"/>
      <c r="AZ285" s="173"/>
      <c r="BA285" s="173"/>
      <c r="BB285" s="173"/>
      <c r="BC285" s="173"/>
      <c r="BD285" s="173"/>
      <c r="BE285" s="173"/>
      <c r="BF285" s="173"/>
      <c r="BG285" s="173"/>
      <c r="BH285" s="173"/>
      <c r="BI285" s="173"/>
      <c r="BJ285" s="173"/>
      <c r="BK285" s="173"/>
      <c r="BL285" s="173"/>
      <c r="BM285" s="173"/>
      <c r="BN285" s="173"/>
      <c r="BO285" s="173"/>
      <c r="BP285" s="173"/>
      <c r="BQ285" s="173"/>
      <c r="BR285" s="173"/>
      <c r="BS285" s="173"/>
      <c r="BT285" s="173"/>
      <c r="BU285" s="173"/>
      <c r="BV285" s="173"/>
      <c r="CI285" s="294">
        <v>7</v>
      </c>
      <c r="CJ285" s="92" t="s">
        <v>100</v>
      </c>
      <c r="CK285" s="92" t="s">
        <v>579</v>
      </c>
      <c r="CL285" s="93" t="s">
        <v>593</v>
      </c>
      <c r="CM285" s="291">
        <v>380</v>
      </c>
    </row>
    <row r="286" spans="1:91" s="49" customFormat="1" ht="13.5">
      <c r="A286" s="171"/>
      <c r="B286" s="51"/>
      <c r="AA286" s="171"/>
      <c r="AB286" s="171"/>
      <c r="AC286" s="171"/>
      <c r="AD286" s="173"/>
      <c r="AE286" s="173"/>
      <c r="AF286" s="173"/>
      <c r="AG286" s="173"/>
      <c r="AH286" s="173"/>
      <c r="AI286" s="173"/>
      <c r="AJ286" s="173"/>
      <c r="AK286" s="173"/>
      <c r="AL286" s="173"/>
      <c r="AM286" s="173"/>
      <c r="AN286" s="173"/>
      <c r="AO286" s="173"/>
      <c r="AP286" s="173"/>
      <c r="AQ286" s="173"/>
      <c r="AR286" s="173"/>
      <c r="AS286" s="173"/>
      <c r="AT286" s="173"/>
      <c r="AU286" s="173"/>
      <c r="AV286" s="173"/>
      <c r="AW286" s="173"/>
      <c r="AX286" s="173"/>
      <c r="AY286" s="173"/>
      <c r="AZ286" s="173"/>
      <c r="BA286" s="173"/>
      <c r="BB286" s="173"/>
      <c r="BC286" s="173"/>
      <c r="BD286" s="173"/>
      <c r="BE286" s="173"/>
      <c r="BF286" s="173"/>
      <c r="BG286" s="173"/>
      <c r="BH286" s="173"/>
      <c r="BI286" s="173"/>
      <c r="BJ286" s="173"/>
      <c r="BK286" s="173"/>
      <c r="BL286" s="173"/>
      <c r="BM286" s="173"/>
      <c r="BN286" s="173"/>
      <c r="BO286" s="173"/>
      <c r="BP286" s="173"/>
      <c r="BQ286" s="173"/>
      <c r="BR286" s="173"/>
      <c r="BS286" s="173"/>
      <c r="BT286" s="173"/>
      <c r="BU286" s="173"/>
      <c r="BV286" s="173"/>
      <c r="CI286" s="294">
        <v>7</v>
      </c>
      <c r="CJ286" s="92" t="s">
        <v>100</v>
      </c>
      <c r="CK286" s="92" t="s">
        <v>579</v>
      </c>
      <c r="CL286" s="93" t="s">
        <v>594</v>
      </c>
      <c r="CM286" s="291">
        <v>381</v>
      </c>
    </row>
    <row r="287" spans="1:91" s="49" customFormat="1" ht="13.5">
      <c r="A287" s="171"/>
      <c r="B287" s="51"/>
      <c r="AA287" s="171"/>
      <c r="AB287" s="171"/>
      <c r="AC287" s="171"/>
      <c r="AD287" s="173"/>
      <c r="AE287" s="173"/>
      <c r="AF287" s="173"/>
      <c r="AG287" s="173"/>
      <c r="AH287" s="173"/>
      <c r="AI287" s="173"/>
      <c r="AJ287" s="173"/>
      <c r="AK287" s="173"/>
      <c r="AL287" s="173"/>
      <c r="AM287" s="173"/>
      <c r="AN287" s="173"/>
      <c r="AO287" s="173"/>
      <c r="AP287" s="173"/>
      <c r="AQ287" s="173"/>
      <c r="AR287" s="173"/>
      <c r="AS287" s="173"/>
      <c r="AT287" s="173"/>
      <c r="AU287" s="173"/>
      <c r="AV287" s="173"/>
      <c r="AW287" s="173"/>
      <c r="AX287" s="173"/>
      <c r="AY287" s="173"/>
      <c r="AZ287" s="173"/>
      <c r="BA287" s="173"/>
      <c r="BB287" s="173"/>
      <c r="BC287" s="173"/>
      <c r="BD287" s="173"/>
      <c r="BE287" s="173"/>
      <c r="BF287" s="173"/>
      <c r="BG287" s="173"/>
      <c r="BH287" s="173"/>
      <c r="BI287" s="173"/>
      <c r="BJ287" s="173"/>
      <c r="BK287" s="173"/>
      <c r="BL287" s="173"/>
      <c r="BM287" s="173"/>
      <c r="BN287" s="173"/>
      <c r="BO287" s="173"/>
      <c r="BP287" s="173"/>
      <c r="BQ287" s="173"/>
      <c r="BR287" s="173"/>
      <c r="BS287" s="173"/>
      <c r="BT287" s="173"/>
      <c r="BU287" s="173"/>
      <c r="BV287" s="173"/>
      <c r="CI287" s="294">
        <v>7</v>
      </c>
      <c r="CJ287" s="92" t="s">
        <v>100</v>
      </c>
      <c r="CK287" s="92" t="s">
        <v>579</v>
      </c>
      <c r="CL287" s="93" t="s">
        <v>595</v>
      </c>
      <c r="CM287" s="291">
        <v>382</v>
      </c>
    </row>
    <row r="288" spans="1:91" s="49" customFormat="1" ht="13.5">
      <c r="A288" s="171"/>
      <c r="B288" s="51"/>
      <c r="AA288" s="171"/>
      <c r="AB288" s="171"/>
      <c r="AC288" s="171"/>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CI288" s="294">
        <v>7</v>
      </c>
      <c r="CJ288" s="92" t="s">
        <v>100</v>
      </c>
      <c r="CK288" s="92" t="s">
        <v>579</v>
      </c>
      <c r="CL288" s="93" t="s">
        <v>596</v>
      </c>
      <c r="CM288" s="291">
        <v>383</v>
      </c>
    </row>
    <row r="289" spans="1:91" s="49" customFormat="1" ht="13.5">
      <c r="A289" s="171"/>
      <c r="B289" s="51"/>
      <c r="AA289" s="171"/>
      <c r="AB289" s="171"/>
      <c r="AC289" s="171"/>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CI289" s="294">
        <v>7</v>
      </c>
      <c r="CJ289" s="92" t="s">
        <v>100</v>
      </c>
      <c r="CK289" s="92" t="s">
        <v>579</v>
      </c>
      <c r="CL289" s="93" t="s">
        <v>597</v>
      </c>
      <c r="CM289" s="291">
        <v>384</v>
      </c>
    </row>
    <row r="290" spans="1:91" s="49" customFormat="1" ht="13.5">
      <c r="A290" s="171"/>
      <c r="B290" s="51"/>
      <c r="AA290" s="171"/>
      <c r="AB290" s="171"/>
      <c r="AC290" s="171"/>
      <c r="AD290" s="173"/>
      <c r="AE290" s="173"/>
      <c r="AF290" s="173"/>
      <c r="AG290" s="173"/>
      <c r="AH290" s="173"/>
      <c r="AI290" s="173"/>
      <c r="AJ290" s="173"/>
      <c r="AK290" s="173"/>
      <c r="AL290" s="173"/>
      <c r="AM290" s="173"/>
      <c r="AN290" s="173"/>
      <c r="AO290" s="173"/>
      <c r="AP290" s="173"/>
      <c r="AQ290" s="173"/>
      <c r="AR290" s="173"/>
      <c r="AS290" s="173"/>
      <c r="AT290" s="173"/>
      <c r="AU290" s="173"/>
      <c r="AV290" s="173"/>
      <c r="AW290" s="173"/>
      <c r="AX290" s="173"/>
      <c r="AY290" s="173"/>
      <c r="AZ290" s="173"/>
      <c r="BA290" s="173"/>
      <c r="BB290" s="173"/>
      <c r="BC290" s="173"/>
      <c r="BD290" s="173"/>
      <c r="BE290" s="173"/>
      <c r="BF290" s="173"/>
      <c r="BG290" s="173"/>
      <c r="BH290" s="173"/>
      <c r="BI290" s="173"/>
      <c r="BJ290" s="173"/>
      <c r="BK290" s="173"/>
      <c r="BL290" s="173"/>
      <c r="BM290" s="173"/>
      <c r="BN290" s="173"/>
      <c r="BO290" s="173"/>
      <c r="BP290" s="173"/>
      <c r="BQ290" s="173"/>
      <c r="BR290" s="173"/>
      <c r="BS290" s="173"/>
      <c r="BT290" s="173"/>
      <c r="BU290" s="173"/>
      <c r="BV290" s="173"/>
      <c r="CI290" s="294">
        <v>7</v>
      </c>
      <c r="CJ290" s="92" t="s">
        <v>100</v>
      </c>
      <c r="CK290" s="92" t="s">
        <v>579</v>
      </c>
      <c r="CL290" s="93" t="s">
        <v>598</v>
      </c>
      <c r="CM290" s="291">
        <v>385</v>
      </c>
    </row>
    <row r="291" spans="1:91" s="49" customFormat="1" ht="13.5">
      <c r="A291" s="171"/>
      <c r="B291" s="51"/>
      <c r="AA291" s="171"/>
      <c r="AB291" s="171"/>
      <c r="AC291" s="171"/>
      <c r="AD291" s="173"/>
      <c r="AE291" s="173"/>
      <c r="AF291" s="173"/>
      <c r="AG291" s="173"/>
      <c r="AH291" s="173"/>
      <c r="AI291" s="173"/>
      <c r="AJ291" s="173"/>
      <c r="AK291" s="173"/>
      <c r="AL291" s="173"/>
      <c r="AM291" s="173"/>
      <c r="AN291" s="173"/>
      <c r="AO291" s="173"/>
      <c r="AP291" s="173"/>
      <c r="AQ291" s="173"/>
      <c r="AR291" s="173"/>
      <c r="AS291" s="173"/>
      <c r="AT291" s="173"/>
      <c r="AU291" s="173"/>
      <c r="AV291" s="173"/>
      <c r="AW291" s="173"/>
      <c r="AX291" s="173"/>
      <c r="AY291" s="173"/>
      <c r="AZ291" s="173"/>
      <c r="BA291" s="173"/>
      <c r="BB291" s="173"/>
      <c r="BC291" s="173"/>
      <c r="BD291" s="173"/>
      <c r="BE291" s="173"/>
      <c r="BF291" s="173"/>
      <c r="BG291" s="173"/>
      <c r="BH291" s="173"/>
      <c r="BI291" s="173"/>
      <c r="BJ291" s="173"/>
      <c r="BK291" s="173"/>
      <c r="BL291" s="173"/>
      <c r="BM291" s="173"/>
      <c r="BN291" s="173"/>
      <c r="BO291" s="173"/>
      <c r="BP291" s="173"/>
      <c r="BQ291" s="173"/>
      <c r="BR291" s="173"/>
      <c r="BS291" s="173"/>
      <c r="BT291" s="173"/>
      <c r="BU291" s="173"/>
      <c r="BV291" s="173"/>
      <c r="CI291" s="294">
        <v>7</v>
      </c>
      <c r="CJ291" s="92" t="s">
        <v>100</v>
      </c>
      <c r="CK291" s="92" t="s">
        <v>579</v>
      </c>
      <c r="CL291" s="93" t="s">
        <v>599</v>
      </c>
      <c r="CM291" s="291">
        <v>386</v>
      </c>
    </row>
    <row r="292" spans="1:91" s="49" customFormat="1" ht="13.5">
      <c r="A292" s="171"/>
      <c r="B292" s="51"/>
      <c r="AA292" s="171"/>
      <c r="AB292" s="171"/>
      <c r="AC292" s="171"/>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3"/>
      <c r="BA292" s="173"/>
      <c r="BB292" s="173"/>
      <c r="BC292" s="173"/>
      <c r="BD292" s="173"/>
      <c r="BE292" s="173"/>
      <c r="BF292" s="173"/>
      <c r="BG292" s="173"/>
      <c r="BH292" s="173"/>
      <c r="BI292" s="173"/>
      <c r="BJ292" s="173"/>
      <c r="BK292" s="173"/>
      <c r="BL292" s="173"/>
      <c r="BM292" s="173"/>
      <c r="BN292" s="173"/>
      <c r="BO292" s="173"/>
      <c r="BP292" s="173"/>
      <c r="BQ292" s="173"/>
      <c r="BR292" s="173"/>
      <c r="BS292" s="173"/>
      <c r="BT292" s="173"/>
      <c r="BU292" s="173"/>
      <c r="BV292" s="173"/>
      <c r="CI292" s="294">
        <v>7</v>
      </c>
      <c r="CJ292" s="92" t="s">
        <v>100</v>
      </c>
      <c r="CK292" s="92" t="s">
        <v>579</v>
      </c>
      <c r="CL292" s="93" t="s">
        <v>600</v>
      </c>
      <c r="CM292" s="291">
        <v>387</v>
      </c>
    </row>
    <row r="293" spans="1:91" s="49" customFormat="1" ht="13.5">
      <c r="A293" s="171"/>
      <c r="B293" s="51"/>
      <c r="AA293" s="171"/>
      <c r="AB293" s="171"/>
      <c r="AC293" s="171"/>
      <c r="AD293" s="173"/>
      <c r="AE293" s="173"/>
      <c r="AF293" s="173"/>
      <c r="AG293" s="173"/>
      <c r="AH293" s="173"/>
      <c r="AI293" s="173"/>
      <c r="AJ293" s="173"/>
      <c r="AK293" s="173"/>
      <c r="AL293" s="173"/>
      <c r="AM293" s="173"/>
      <c r="AN293" s="173"/>
      <c r="AO293" s="173"/>
      <c r="AP293" s="173"/>
      <c r="AQ293" s="173"/>
      <c r="AR293" s="173"/>
      <c r="AS293" s="173"/>
      <c r="AT293" s="173"/>
      <c r="AU293" s="173"/>
      <c r="AV293" s="173"/>
      <c r="AW293" s="173"/>
      <c r="AX293" s="173"/>
      <c r="AY293" s="173"/>
      <c r="AZ293" s="173"/>
      <c r="BA293" s="173"/>
      <c r="BB293" s="173"/>
      <c r="BC293" s="173"/>
      <c r="BD293" s="173"/>
      <c r="BE293" s="173"/>
      <c r="BF293" s="173"/>
      <c r="BG293" s="173"/>
      <c r="BH293" s="173"/>
      <c r="BI293" s="173"/>
      <c r="BJ293" s="173"/>
      <c r="BK293" s="173"/>
      <c r="BL293" s="173"/>
      <c r="BM293" s="173"/>
      <c r="BN293" s="173"/>
      <c r="BO293" s="173"/>
      <c r="BP293" s="173"/>
      <c r="BQ293" s="173"/>
      <c r="BR293" s="173"/>
      <c r="BS293" s="173"/>
      <c r="BT293" s="173"/>
      <c r="BU293" s="173"/>
      <c r="BV293" s="173"/>
      <c r="CI293" s="294">
        <v>7</v>
      </c>
      <c r="CJ293" s="92" t="s">
        <v>100</v>
      </c>
      <c r="CK293" s="92" t="s">
        <v>579</v>
      </c>
      <c r="CL293" s="93" t="s">
        <v>601</v>
      </c>
      <c r="CM293" s="291">
        <v>388</v>
      </c>
    </row>
    <row r="294" spans="1:91" s="49" customFormat="1" ht="13.5">
      <c r="A294" s="171"/>
      <c r="B294" s="51"/>
      <c r="AA294" s="171"/>
      <c r="AB294" s="171"/>
      <c r="AC294" s="171"/>
      <c r="AD294" s="173"/>
      <c r="AE294" s="173"/>
      <c r="AF294" s="173"/>
      <c r="AG294" s="173"/>
      <c r="AH294" s="173"/>
      <c r="AI294" s="173"/>
      <c r="AJ294" s="173"/>
      <c r="AK294" s="173"/>
      <c r="AL294" s="173"/>
      <c r="AM294" s="173"/>
      <c r="AN294" s="173"/>
      <c r="AO294" s="173"/>
      <c r="AP294" s="173"/>
      <c r="AQ294" s="173"/>
      <c r="AR294" s="173"/>
      <c r="AS294" s="173"/>
      <c r="AT294" s="173"/>
      <c r="AU294" s="173"/>
      <c r="AV294" s="173"/>
      <c r="AW294" s="173"/>
      <c r="AX294" s="173"/>
      <c r="AY294" s="173"/>
      <c r="AZ294" s="173"/>
      <c r="BA294" s="173"/>
      <c r="BB294" s="173"/>
      <c r="BC294" s="173"/>
      <c r="BD294" s="173"/>
      <c r="BE294" s="173"/>
      <c r="BF294" s="173"/>
      <c r="BG294" s="173"/>
      <c r="BH294" s="173"/>
      <c r="BI294" s="173"/>
      <c r="BJ294" s="173"/>
      <c r="BK294" s="173"/>
      <c r="BL294" s="173"/>
      <c r="BM294" s="173"/>
      <c r="BN294" s="173"/>
      <c r="BO294" s="173"/>
      <c r="BP294" s="173"/>
      <c r="BQ294" s="173"/>
      <c r="BR294" s="173"/>
      <c r="BS294" s="173"/>
      <c r="BT294" s="173"/>
      <c r="BU294" s="173"/>
      <c r="BV294" s="173"/>
      <c r="CI294" s="294">
        <v>7</v>
      </c>
      <c r="CJ294" s="92" t="s">
        <v>100</v>
      </c>
      <c r="CK294" s="92" t="s">
        <v>579</v>
      </c>
      <c r="CL294" s="93" t="s">
        <v>602</v>
      </c>
      <c r="CM294" s="291">
        <v>389</v>
      </c>
    </row>
    <row r="295" spans="1:91" s="49" customFormat="1" ht="13.5">
      <c r="A295" s="171"/>
      <c r="B295" s="51"/>
      <c r="AA295" s="171"/>
      <c r="AB295" s="171"/>
      <c r="AC295" s="171"/>
      <c r="AD295" s="173"/>
      <c r="AE295" s="173"/>
      <c r="AF295" s="173"/>
      <c r="AG295" s="173"/>
      <c r="AH295" s="173"/>
      <c r="AI295" s="173"/>
      <c r="AJ295" s="173"/>
      <c r="AK295" s="173"/>
      <c r="AL295" s="173"/>
      <c r="AM295" s="173"/>
      <c r="AN295" s="173"/>
      <c r="AO295" s="173"/>
      <c r="AP295" s="173"/>
      <c r="AQ295" s="173"/>
      <c r="AR295" s="173"/>
      <c r="AS295" s="173"/>
      <c r="AT295" s="173"/>
      <c r="AU295" s="173"/>
      <c r="AV295" s="173"/>
      <c r="AW295" s="173"/>
      <c r="AX295" s="173"/>
      <c r="AY295" s="173"/>
      <c r="AZ295" s="173"/>
      <c r="BA295" s="173"/>
      <c r="BB295" s="173"/>
      <c r="BC295" s="173"/>
      <c r="BD295" s="173"/>
      <c r="BE295" s="173"/>
      <c r="BF295" s="173"/>
      <c r="BG295" s="173"/>
      <c r="BH295" s="173"/>
      <c r="BI295" s="173"/>
      <c r="BJ295" s="173"/>
      <c r="BK295" s="173"/>
      <c r="BL295" s="173"/>
      <c r="BM295" s="173"/>
      <c r="BN295" s="173"/>
      <c r="BO295" s="173"/>
      <c r="BP295" s="173"/>
      <c r="BQ295" s="173"/>
      <c r="BR295" s="173"/>
      <c r="BS295" s="173"/>
      <c r="BT295" s="173"/>
      <c r="BU295" s="173"/>
      <c r="BV295" s="173"/>
      <c r="CI295" s="294">
        <v>7</v>
      </c>
      <c r="CJ295" s="92" t="s">
        <v>100</v>
      </c>
      <c r="CK295" s="92" t="s">
        <v>579</v>
      </c>
      <c r="CL295" s="93" t="s">
        <v>603</v>
      </c>
      <c r="CM295" s="291">
        <v>390</v>
      </c>
    </row>
    <row r="296" spans="1:91" s="49" customFormat="1" ht="13.5">
      <c r="A296" s="171"/>
      <c r="B296" s="51"/>
      <c r="AA296" s="171"/>
      <c r="AB296" s="171"/>
      <c r="AC296" s="171"/>
      <c r="AD296" s="173"/>
      <c r="AE296" s="173"/>
      <c r="AF296" s="173"/>
      <c r="AG296" s="173"/>
      <c r="AH296" s="173"/>
      <c r="AI296" s="173"/>
      <c r="AJ296" s="173"/>
      <c r="AK296" s="173"/>
      <c r="AL296" s="173"/>
      <c r="AM296" s="173"/>
      <c r="AN296" s="173"/>
      <c r="AO296" s="173"/>
      <c r="AP296" s="173"/>
      <c r="AQ296" s="173"/>
      <c r="AR296" s="173"/>
      <c r="AS296" s="173"/>
      <c r="AT296" s="173"/>
      <c r="AU296" s="173"/>
      <c r="AV296" s="173"/>
      <c r="AW296" s="173"/>
      <c r="AX296" s="173"/>
      <c r="AY296" s="173"/>
      <c r="AZ296" s="173"/>
      <c r="BA296" s="173"/>
      <c r="BB296" s="173"/>
      <c r="BC296" s="173"/>
      <c r="BD296" s="173"/>
      <c r="BE296" s="173"/>
      <c r="BF296" s="173"/>
      <c r="BG296" s="173"/>
      <c r="BH296" s="173"/>
      <c r="BI296" s="173"/>
      <c r="BJ296" s="173"/>
      <c r="BK296" s="173"/>
      <c r="BL296" s="173"/>
      <c r="BM296" s="173"/>
      <c r="BN296" s="173"/>
      <c r="BO296" s="173"/>
      <c r="BP296" s="173"/>
      <c r="BQ296" s="173"/>
      <c r="BR296" s="173"/>
      <c r="BS296" s="173"/>
      <c r="BT296" s="173"/>
      <c r="BU296" s="173"/>
      <c r="BV296" s="173"/>
      <c r="CI296" s="294">
        <v>7</v>
      </c>
      <c r="CJ296" s="92" t="s">
        <v>100</v>
      </c>
      <c r="CK296" s="92" t="s">
        <v>579</v>
      </c>
      <c r="CL296" s="93" t="s">
        <v>1085</v>
      </c>
      <c r="CM296" s="291">
        <v>391</v>
      </c>
    </row>
    <row r="297" spans="1:91" s="49" customFormat="1" ht="13.5">
      <c r="A297" s="171"/>
      <c r="B297" s="51"/>
      <c r="AA297" s="171"/>
      <c r="AB297" s="171"/>
      <c r="AC297" s="171"/>
      <c r="AD297" s="173"/>
      <c r="AE297" s="173"/>
      <c r="AF297" s="173"/>
      <c r="AG297" s="173"/>
      <c r="AH297" s="173"/>
      <c r="AI297" s="173"/>
      <c r="AJ297" s="173"/>
      <c r="AK297" s="173"/>
      <c r="AL297" s="173"/>
      <c r="AM297" s="173"/>
      <c r="AN297" s="173"/>
      <c r="AO297" s="173"/>
      <c r="AP297" s="173"/>
      <c r="AQ297" s="173"/>
      <c r="AR297" s="173"/>
      <c r="AS297" s="173"/>
      <c r="AT297" s="173"/>
      <c r="AU297" s="173"/>
      <c r="AV297" s="173"/>
      <c r="AW297" s="173"/>
      <c r="AX297" s="173"/>
      <c r="AY297" s="173"/>
      <c r="AZ297" s="173"/>
      <c r="BA297" s="173"/>
      <c r="BB297" s="173"/>
      <c r="BC297" s="173"/>
      <c r="BD297" s="173"/>
      <c r="BE297" s="173"/>
      <c r="BF297" s="173"/>
      <c r="BG297" s="173"/>
      <c r="BH297" s="173"/>
      <c r="BI297" s="173"/>
      <c r="BJ297" s="173"/>
      <c r="BK297" s="173"/>
      <c r="BL297" s="173"/>
      <c r="BM297" s="173"/>
      <c r="BN297" s="173"/>
      <c r="BO297" s="173"/>
      <c r="BP297" s="173"/>
      <c r="BQ297" s="173"/>
      <c r="BR297" s="173"/>
      <c r="BS297" s="173"/>
      <c r="BT297" s="173"/>
      <c r="BU297" s="173"/>
      <c r="BV297" s="173"/>
      <c r="CI297" s="294">
        <v>7</v>
      </c>
      <c r="CJ297" s="92" t="s">
        <v>100</v>
      </c>
      <c r="CK297" s="92" t="s">
        <v>579</v>
      </c>
      <c r="CL297" s="93" t="s">
        <v>1086</v>
      </c>
      <c r="CM297" s="291">
        <v>392</v>
      </c>
    </row>
    <row r="298" spans="1:91" s="49" customFormat="1" ht="13.5">
      <c r="A298" s="171"/>
      <c r="B298" s="51"/>
      <c r="AA298" s="171"/>
      <c r="AB298" s="171"/>
      <c r="AC298" s="171"/>
      <c r="AD298" s="173"/>
      <c r="AE298" s="173"/>
      <c r="AF298" s="173"/>
      <c r="AG298" s="173"/>
      <c r="AH298" s="173"/>
      <c r="AI298" s="173"/>
      <c r="AJ298" s="173"/>
      <c r="AK298" s="173"/>
      <c r="AL298" s="173"/>
      <c r="AM298" s="173"/>
      <c r="AN298" s="173"/>
      <c r="AO298" s="173"/>
      <c r="AP298" s="173"/>
      <c r="AQ298" s="173"/>
      <c r="AR298" s="173"/>
      <c r="AS298" s="173"/>
      <c r="AT298" s="173"/>
      <c r="AU298" s="173"/>
      <c r="AV298" s="173"/>
      <c r="AW298" s="173"/>
      <c r="AX298" s="173"/>
      <c r="AY298" s="173"/>
      <c r="AZ298" s="173"/>
      <c r="BA298" s="173"/>
      <c r="BB298" s="173"/>
      <c r="BC298" s="173"/>
      <c r="BD298" s="173"/>
      <c r="BE298" s="173"/>
      <c r="BF298" s="173"/>
      <c r="BG298" s="173"/>
      <c r="BH298" s="173"/>
      <c r="BI298" s="173"/>
      <c r="BJ298" s="173"/>
      <c r="BK298" s="173"/>
      <c r="BL298" s="173"/>
      <c r="BM298" s="173"/>
      <c r="BN298" s="173"/>
      <c r="BO298" s="173"/>
      <c r="BP298" s="173"/>
      <c r="BQ298" s="173"/>
      <c r="BR298" s="173"/>
      <c r="BS298" s="173"/>
      <c r="BT298" s="173"/>
      <c r="BU298" s="173"/>
      <c r="BV298" s="173"/>
      <c r="CI298" s="294">
        <v>7</v>
      </c>
      <c r="CJ298" s="92" t="s">
        <v>100</v>
      </c>
      <c r="CK298" s="92" t="s">
        <v>579</v>
      </c>
      <c r="CL298" s="93" t="s">
        <v>976</v>
      </c>
      <c r="CM298" s="291">
        <v>393</v>
      </c>
    </row>
    <row r="299" spans="1:91" s="49" customFormat="1" ht="13.5">
      <c r="A299" s="171"/>
      <c r="B299" s="51"/>
      <c r="AA299" s="171"/>
      <c r="AB299" s="171"/>
      <c r="AC299" s="171"/>
      <c r="AD299" s="173"/>
      <c r="AE299" s="173"/>
      <c r="AF299" s="173"/>
      <c r="AG299" s="173"/>
      <c r="AH299" s="173"/>
      <c r="AI299" s="173"/>
      <c r="AJ299" s="173"/>
      <c r="AK299" s="173"/>
      <c r="AL299" s="173"/>
      <c r="AM299" s="173"/>
      <c r="AN299" s="173"/>
      <c r="AO299" s="173"/>
      <c r="AP299" s="173"/>
      <c r="AQ299" s="173"/>
      <c r="AR299" s="173"/>
      <c r="AS299" s="173"/>
      <c r="AT299" s="173"/>
      <c r="AU299" s="173"/>
      <c r="AV299" s="173"/>
      <c r="AW299" s="173"/>
      <c r="AX299" s="173"/>
      <c r="AY299" s="173"/>
      <c r="AZ299" s="173"/>
      <c r="BA299" s="173"/>
      <c r="BB299" s="173"/>
      <c r="BC299" s="173"/>
      <c r="BD299" s="173"/>
      <c r="BE299" s="173"/>
      <c r="BF299" s="173"/>
      <c r="BG299" s="173"/>
      <c r="BH299" s="173"/>
      <c r="BI299" s="173"/>
      <c r="BJ299" s="173"/>
      <c r="BK299" s="173"/>
      <c r="BL299" s="173"/>
      <c r="BM299" s="173"/>
      <c r="BN299" s="173"/>
      <c r="BO299" s="173"/>
      <c r="BP299" s="173"/>
      <c r="BQ299" s="173"/>
      <c r="BR299" s="173"/>
      <c r="BS299" s="173"/>
      <c r="BT299" s="173"/>
      <c r="BU299" s="173"/>
      <c r="BV299" s="173"/>
      <c r="CI299" s="294"/>
      <c r="CJ299" s="92"/>
      <c r="CK299" s="92"/>
      <c r="CL299" s="93"/>
      <c r="CM299" s="291">
        <v>394</v>
      </c>
    </row>
    <row r="300" spans="1:91" s="49" customFormat="1" ht="13.5">
      <c r="A300" s="171"/>
      <c r="B300" s="51"/>
      <c r="AA300" s="171"/>
      <c r="AB300" s="171"/>
      <c r="AC300" s="171"/>
      <c r="AD300" s="173"/>
      <c r="AE300" s="173"/>
      <c r="AF300" s="173"/>
      <c r="AG300" s="173"/>
      <c r="AH300" s="173"/>
      <c r="AI300" s="173"/>
      <c r="AJ300" s="173"/>
      <c r="AK300" s="173"/>
      <c r="AL300" s="173"/>
      <c r="AM300" s="173"/>
      <c r="AN300" s="173"/>
      <c r="AO300" s="173"/>
      <c r="AP300" s="173"/>
      <c r="AQ300" s="173"/>
      <c r="AR300" s="173"/>
      <c r="AS300" s="173"/>
      <c r="AT300" s="173"/>
      <c r="AU300" s="173"/>
      <c r="AV300" s="173"/>
      <c r="AW300" s="173"/>
      <c r="AX300" s="173"/>
      <c r="AY300" s="173"/>
      <c r="AZ300" s="173"/>
      <c r="BA300" s="173"/>
      <c r="BB300" s="173"/>
      <c r="BC300" s="173"/>
      <c r="BD300" s="173"/>
      <c r="BE300" s="173"/>
      <c r="BF300" s="173"/>
      <c r="BG300" s="173"/>
      <c r="BH300" s="173"/>
      <c r="BI300" s="173"/>
      <c r="BJ300" s="173"/>
      <c r="BK300" s="173"/>
      <c r="BL300" s="173"/>
      <c r="BM300" s="173"/>
      <c r="BN300" s="173"/>
      <c r="BO300" s="173"/>
      <c r="BP300" s="173"/>
      <c r="BQ300" s="173"/>
      <c r="BR300" s="173"/>
      <c r="BS300" s="173"/>
      <c r="BT300" s="173"/>
      <c r="BU300" s="173"/>
      <c r="BV300" s="173"/>
      <c r="CI300" s="294"/>
      <c r="CJ300" s="92"/>
      <c r="CK300" s="92"/>
      <c r="CL300" s="93"/>
      <c r="CM300" s="291">
        <v>395</v>
      </c>
    </row>
    <row r="301" spans="1:91" s="49" customFormat="1" ht="13.5">
      <c r="A301" s="171"/>
      <c r="B301" s="51"/>
      <c r="AA301" s="171"/>
      <c r="AB301" s="171"/>
      <c r="AC301" s="171"/>
      <c r="AD301" s="173"/>
      <c r="AE301" s="173"/>
      <c r="AF301" s="173"/>
      <c r="AG301" s="173"/>
      <c r="AH301" s="173"/>
      <c r="AI301" s="173"/>
      <c r="AJ301" s="173"/>
      <c r="AK301" s="173"/>
      <c r="AL301" s="173"/>
      <c r="AM301" s="173"/>
      <c r="AN301" s="173"/>
      <c r="AO301" s="173"/>
      <c r="AP301" s="173"/>
      <c r="AQ301" s="173"/>
      <c r="AR301" s="173"/>
      <c r="AS301" s="173"/>
      <c r="AT301" s="173"/>
      <c r="AU301" s="173"/>
      <c r="AV301" s="173"/>
      <c r="AW301" s="173"/>
      <c r="AX301" s="173"/>
      <c r="AY301" s="173"/>
      <c r="AZ301" s="173"/>
      <c r="BA301" s="173"/>
      <c r="BB301" s="173"/>
      <c r="BC301" s="173"/>
      <c r="BD301" s="173"/>
      <c r="BE301" s="173"/>
      <c r="BF301" s="173"/>
      <c r="BG301" s="173"/>
      <c r="BH301" s="173"/>
      <c r="BI301" s="173"/>
      <c r="BJ301" s="173"/>
      <c r="BK301" s="173"/>
      <c r="BL301" s="173"/>
      <c r="BM301" s="173"/>
      <c r="BN301" s="173"/>
      <c r="BO301" s="173"/>
      <c r="BP301" s="173"/>
      <c r="BQ301" s="173"/>
      <c r="BR301" s="173"/>
      <c r="BS301" s="173"/>
      <c r="BT301" s="173"/>
      <c r="BU301" s="173"/>
      <c r="BV301" s="173"/>
      <c r="CI301" s="294"/>
      <c r="CJ301" s="92"/>
      <c r="CK301" s="92"/>
      <c r="CL301" s="93"/>
      <c r="CM301" s="291">
        <v>396</v>
      </c>
    </row>
    <row r="302" spans="1:91" s="49" customFormat="1" ht="13.5">
      <c r="A302" s="171"/>
      <c r="B302" s="51"/>
      <c r="AA302" s="171"/>
      <c r="AB302" s="171"/>
      <c r="AC302" s="171"/>
      <c r="AD302" s="173"/>
      <c r="AE302" s="173"/>
      <c r="AF302" s="173"/>
      <c r="AG302" s="173"/>
      <c r="AH302" s="173"/>
      <c r="AI302" s="173"/>
      <c r="AJ302" s="173"/>
      <c r="AK302" s="173"/>
      <c r="AL302" s="173"/>
      <c r="AM302" s="173"/>
      <c r="AN302" s="173"/>
      <c r="AO302" s="173"/>
      <c r="AP302" s="173"/>
      <c r="AQ302" s="173"/>
      <c r="AR302" s="173"/>
      <c r="AS302" s="173"/>
      <c r="AT302" s="173"/>
      <c r="AU302" s="173"/>
      <c r="AV302" s="173"/>
      <c r="AW302" s="173"/>
      <c r="AX302" s="173"/>
      <c r="AY302" s="173"/>
      <c r="AZ302" s="173"/>
      <c r="BA302" s="173"/>
      <c r="BB302" s="173"/>
      <c r="BC302" s="173"/>
      <c r="BD302" s="173"/>
      <c r="BE302" s="173"/>
      <c r="BF302" s="173"/>
      <c r="BG302" s="173"/>
      <c r="BH302" s="173"/>
      <c r="BI302" s="173"/>
      <c r="BJ302" s="173"/>
      <c r="BK302" s="173"/>
      <c r="BL302" s="173"/>
      <c r="BM302" s="173"/>
      <c r="BN302" s="173"/>
      <c r="BO302" s="173"/>
      <c r="BP302" s="173"/>
      <c r="BQ302" s="173"/>
      <c r="BR302" s="173"/>
      <c r="BS302" s="173"/>
      <c r="BT302" s="173"/>
      <c r="BU302" s="173"/>
      <c r="BV302" s="173"/>
      <c r="CI302" s="294">
        <v>8</v>
      </c>
      <c r="CJ302" s="92" t="s">
        <v>100</v>
      </c>
      <c r="CK302" s="92" t="s">
        <v>904</v>
      </c>
      <c r="CL302" s="93" t="s">
        <v>604</v>
      </c>
      <c r="CM302" s="291">
        <v>397</v>
      </c>
    </row>
    <row r="303" spans="1:91" s="49" customFormat="1" ht="13.5">
      <c r="A303" s="171"/>
      <c r="B303" s="51"/>
      <c r="AA303" s="171"/>
      <c r="AB303" s="171"/>
      <c r="AC303" s="171"/>
      <c r="AD303" s="173"/>
      <c r="AE303" s="173"/>
      <c r="AF303" s="173"/>
      <c r="AG303" s="173"/>
      <c r="AH303" s="173"/>
      <c r="AI303" s="173"/>
      <c r="AJ303" s="173"/>
      <c r="AK303" s="173"/>
      <c r="AL303" s="173"/>
      <c r="AM303" s="173"/>
      <c r="AN303" s="173"/>
      <c r="AO303" s="173"/>
      <c r="AP303" s="173"/>
      <c r="AQ303" s="173"/>
      <c r="AR303" s="173"/>
      <c r="AS303" s="173"/>
      <c r="AT303" s="173"/>
      <c r="AU303" s="173"/>
      <c r="AV303" s="173"/>
      <c r="AW303" s="173"/>
      <c r="AX303" s="173"/>
      <c r="AY303" s="173"/>
      <c r="AZ303" s="173"/>
      <c r="BA303" s="173"/>
      <c r="BB303" s="173"/>
      <c r="BC303" s="173"/>
      <c r="BD303" s="173"/>
      <c r="BE303" s="173"/>
      <c r="BF303" s="173"/>
      <c r="BG303" s="173"/>
      <c r="BH303" s="173"/>
      <c r="BI303" s="173"/>
      <c r="BJ303" s="173"/>
      <c r="BK303" s="173"/>
      <c r="BL303" s="173"/>
      <c r="BM303" s="173"/>
      <c r="BN303" s="173"/>
      <c r="BO303" s="173"/>
      <c r="BP303" s="173"/>
      <c r="BQ303" s="173"/>
      <c r="BR303" s="173"/>
      <c r="BS303" s="173"/>
      <c r="BT303" s="173"/>
      <c r="BU303" s="173"/>
      <c r="BV303" s="173"/>
      <c r="CI303" s="294">
        <v>8</v>
      </c>
      <c r="CJ303" s="92" t="s">
        <v>100</v>
      </c>
      <c r="CK303" s="92" t="s">
        <v>904</v>
      </c>
      <c r="CL303" s="93" t="s">
        <v>605</v>
      </c>
      <c r="CM303" s="291">
        <v>398</v>
      </c>
    </row>
    <row r="304" spans="1:91" s="49" customFormat="1" ht="13.5">
      <c r="A304" s="171"/>
      <c r="B304" s="51"/>
      <c r="AA304" s="171"/>
      <c r="AB304" s="171"/>
      <c r="AC304" s="171"/>
      <c r="AD304" s="173"/>
      <c r="AE304" s="173"/>
      <c r="AF304" s="173"/>
      <c r="AG304" s="173"/>
      <c r="AH304" s="173"/>
      <c r="AI304" s="173"/>
      <c r="AJ304" s="173"/>
      <c r="AK304" s="173"/>
      <c r="AL304" s="173"/>
      <c r="AM304" s="173"/>
      <c r="AN304" s="173"/>
      <c r="AO304" s="173"/>
      <c r="AP304" s="173"/>
      <c r="AQ304" s="173"/>
      <c r="AR304" s="173"/>
      <c r="AS304" s="173"/>
      <c r="AT304" s="173"/>
      <c r="AU304" s="173"/>
      <c r="AV304" s="173"/>
      <c r="AW304" s="173"/>
      <c r="AX304" s="173"/>
      <c r="AY304" s="173"/>
      <c r="AZ304" s="173"/>
      <c r="BA304" s="173"/>
      <c r="BB304" s="173"/>
      <c r="BC304" s="173"/>
      <c r="BD304" s="173"/>
      <c r="BE304" s="173"/>
      <c r="BF304" s="173"/>
      <c r="BG304" s="173"/>
      <c r="BH304" s="173"/>
      <c r="BI304" s="173"/>
      <c r="BJ304" s="173"/>
      <c r="BK304" s="173"/>
      <c r="BL304" s="173"/>
      <c r="BM304" s="173"/>
      <c r="BN304" s="173"/>
      <c r="BO304" s="173"/>
      <c r="BP304" s="173"/>
      <c r="BQ304" s="173"/>
      <c r="BR304" s="173"/>
      <c r="BS304" s="173"/>
      <c r="BT304" s="173"/>
      <c r="BU304" s="173"/>
      <c r="BV304" s="173"/>
      <c r="CI304" s="294">
        <v>8</v>
      </c>
      <c r="CJ304" s="92" t="s">
        <v>100</v>
      </c>
      <c r="CK304" s="92" t="s">
        <v>904</v>
      </c>
      <c r="CL304" s="93" t="s">
        <v>606</v>
      </c>
      <c r="CM304" s="291">
        <v>399</v>
      </c>
    </row>
    <row r="305" spans="1:91" s="49" customFormat="1" ht="13.5">
      <c r="A305" s="171"/>
      <c r="B305" s="51"/>
      <c r="AA305" s="171"/>
      <c r="AB305" s="171"/>
      <c r="AC305" s="171"/>
      <c r="AD305" s="173"/>
      <c r="AE305" s="173"/>
      <c r="AF305" s="173"/>
      <c r="AG305" s="173"/>
      <c r="AH305" s="173"/>
      <c r="AI305" s="173"/>
      <c r="AJ305" s="173"/>
      <c r="AK305" s="173"/>
      <c r="AL305" s="173"/>
      <c r="AM305" s="173"/>
      <c r="AN305" s="173"/>
      <c r="AO305" s="173"/>
      <c r="AP305" s="173"/>
      <c r="AQ305" s="173"/>
      <c r="AR305" s="173"/>
      <c r="AS305" s="173"/>
      <c r="AT305" s="173"/>
      <c r="AU305" s="173"/>
      <c r="AV305" s="173"/>
      <c r="AW305" s="173"/>
      <c r="AX305" s="173"/>
      <c r="AY305" s="173"/>
      <c r="AZ305" s="173"/>
      <c r="BA305" s="173"/>
      <c r="BB305" s="173"/>
      <c r="BC305" s="173"/>
      <c r="BD305" s="173"/>
      <c r="BE305" s="173"/>
      <c r="BF305" s="173"/>
      <c r="BG305" s="173"/>
      <c r="BH305" s="173"/>
      <c r="BI305" s="173"/>
      <c r="BJ305" s="173"/>
      <c r="BK305" s="173"/>
      <c r="BL305" s="173"/>
      <c r="BM305" s="173"/>
      <c r="BN305" s="173"/>
      <c r="BO305" s="173"/>
      <c r="BP305" s="173"/>
      <c r="BQ305" s="173"/>
      <c r="BR305" s="173"/>
      <c r="BS305" s="173"/>
      <c r="BT305" s="173"/>
      <c r="BU305" s="173"/>
      <c r="BV305" s="173"/>
      <c r="CI305" s="294">
        <v>8</v>
      </c>
      <c r="CJ305" s="92" t="s">
        <v>100</v>
      </c>
      <c r="CK305" s="92" t="s">
        <v>904</v>
      </c>
      <c r="CL305" s="93" t="s">
        <v>607</v>
      </c>
      <c r="CM305" s="291">
        <v>400</v>
      </c>
    </row>
    <row r="306" spans="1:91" s="49" customFormat="1" ht="13.5">
      <c r="A306" s="171"/>
      <c r="B306" s="51"/>
      <c r="AA306" s="171"/>
      <c r="AB306" s="171"/>
      <c r="AC306" s="171"/>
      <c r="AD306" s="173"/>
      <c r="AE306" s="173"/>
      <c r="AF306" s="173"/>
      <c r="AG306" s="173"/>
      <c r="AH306" s="173"/>
      <c r="AI306" s="173"/>
      <c r="AJ306" s="173"/>
      <c r="AK306" s="173"/>
      <c r="AL306" s="173"/>
      <c r="AM306" s="173"/>
      <c r="AN306" s="173"/>
      <c r="AO306" s="173"/>
      <c r="AP306" s="173"/>
      <c r="AQ306" s="173"/>
      <c r="AR306" s="173"/>
      <c r="AS306" s="173"/>
      <c r="AT306" s="173"/>
      <c r="AU306" s="173"/>
      <c r="AV306" s="173"/>
      <c r="AW306" s="173"/>
      <c r="AX306" s="173"/>
      <c r="AY306" s="173"/>
      <c r="AZ306" s="173"/>
      <c r="BA306" s="173"/>
      <c r="BB306" s="173"/>
      <c r="BC306" s="173"/>
      <c r="BD306" s="173"/>
      <c r="BE306" s="173"/>
      <c r="BF306" s="173"/>
      <c r="BG306" s="173"/>
      <c r="BH306" s="173"/>
      <c r="BI306" s="173"/>
      <c r="BJ306" s="173"/>
      <c r="BK306" s="173"/>
      <c r="BL306" s="173"/>
      <c r="BM306" s="173"/>
      <c r="BN306" s="173"/>
      <c r="BO306" s="173"/>
      <c r="BP306" s="173"/>
      <c r="BQ306" s="173"/>
      <c r="BR306" s="173"/>
      <c r="BS306" s="173"/>
      <c r="BT306" s="173"/>
      <c r="BU306" s="173"/>
      <c r="BV306" s="173"/>
      <c r="CI306" s="294">
        <v>8</v>
      </c>
      <c r="CJ306" s="92" t="s">
        <v>100</v>
      </c>
      <c r="CK306" s="92" t="s">
        <v>904</v>
      </c>
      <c r="CL306" s="93" t="s">
        <v>608</v>
      </c>
      <c r="CM306" s="291">
        <v>401</v>
      </c>
    </row>
    <row r="307" spans="1:91" s="49" customFormat="1" ht="13.5">
      <c r="A307" s="171"/>
      <c r="B307" s="51"/>
      <c r="AA307" s="171"/>
      <c r="AB307" s="171"/>
      <c r="AC307" s="171"/>
      <c r="AD307" s="173"/>
      <c r="AE307" s="173"/>
      <c r="AF307" s="173"/>
      <c r="AG307" s="173"/>
      <c r="AH307" s="173"/>
      <c r="AI307" s="173"/>
      <c r="AJ307" s="173"/>
      <c r="AK307" s="173"/>
      <c r="AL307" s="173"/>
      <c r="AM307" s="173"/>
      <c r="AN307" s="173"/>
      <c r="AO307" s="173"/>
      <c r="AP307" s="173"/>
      <c r="AQ307" s="173"/>
      <c r="AR307" s="173"/>
      <c r="AS307" s="173"/>
      <c r="AT307" s="173"/>
      <c r="AU307" s="173"/>
      <c r="AV307" s="173"/>
      <c r="AW307" s="173"/>
      <c r="AX307" s="173"/>
      <c r="AY307" s="173"/>
      <c r="AZ307" s="173"/>
      <c r="BA307" s="173"/>
      <c r="BB307" s="173"/>
      <c r="BC307" s="173"/>
      <c r="BD307" s="173"/>
      <c r="BE307" s="173"/>
      <c r="BF307" s="173"/>
      <c r="BG307" s="173"/>
      <c r="BH307" s="173"/>
      <c r="BI307" s="173"/>
      <c r="BJ307" s="173"/>
      <c r="BK307" s="173"/>
      <c r="BL307" s="173"/>
      <c r="BM307" s="173"/>
      <c r="BN307" s="173"/>
      <c r="BO307" s="173"/>
      <c r="BP307" s="173"/>
      <c r="BQ307" s="173"/>
      <c r="BR307" s="173"/>
      <c r="BS307" s="173"/>
      <c r="BT307" s="173"/>
      <c r="BU307" s="173"/>
      <c r="BV307" s="173"/>
      <c r="CI307" s="294">
        <v>8</v>
      </c>
      <c r="CJ307" s="92" t="s">
        <v>100</v>
      </c>
      <c r="CK307" s="92" t="s">
        <v>904</v>
      </c>
      <c r="CL307" s="93" t="s">
        <v>609</v>
      </c>
      <c r="CM307" s="291">
        <v>402</v>
      </c>
    </row>
    <row r="308" spans="1:91" s="49" customFormat="1" ht="13.5">
      <c r="A308" s="171"/>
      <c r="B308" s="51"/>
      <c r="AA308" s="171"/>
      <c r="AB308" s="171"/>
      <c r="AC308" s="171"/>
      <c r="AD308" s="173"/>
      <c r="AE308" s="173"/>
      <c r="AF308" s="173"/>
      <c r="AG308" s="173"/>
      <c r="AH308" s="173"/>
      <c r="AI308" s="173"/>
      <c r="AJ308" s="173"/>
      <c r="AK308" s="173"/>
      <c r="AL308" s="173"/>
      <c r="AM308" s="173"/>
      <c r="AN308" s="173"/>
      <c r="AO308" s="173"/>
      <c r="AP308" s="173"/>
      <c r="AQ308" s="173"/>
      <c r="AR308" s="173"/>
      <c r="AS308" s="173"/>
      <c r="AT308" s="173"/>
      <c r="AU308" s="173"/>
      <c r="AV308" s="173"/>
      <c r="AW308" s="173"/>
      <c r="AX308" s="173"/>
      <c r="AY308" s="173"/>
      <c r="AZ308" s="173"/>
      <c r="BA308" s="173"/>
      <c r="BB308" s="173"/>
      <c r="BC308" s="173"/>
      <c r="BD308" s="173"/>
      <c r="BE308" s="173"/>
      <c r="BF308" s="173"/>
      <c r="BG308" s="173"/>
      <c r="BH308" s="173"/>
      <c r="BI308" s="173"/>
      <c r="BJ308" s="173"/>
      <c r="BK308" s="173"/>
      <c r="BL308" s="173"/>
      <c r="BM308" s="173"/>
      <c r="BN308" s="173"/>
      <c r="BO308" s="173"/>
      <c r="BP308" s="173"/>
      <c r="BQ308" s="173"/>
      <c r="BR308" s="173"/>
      <c r="BS308" s="173"/>
      <c r="BT308" s="173"/>
      <c r="BU308" s="173"/>
      <c r="BV308" s="173"/>
      <c r="CI308" s="294">
        <v>8</v>
      </c>
      <c r="CJ308" s="92" t="s">
        <v>100</v>
      </c>
      <c r="CK308" s="92" t="s">
        <v>904</v>
      </c>
      <c r="CL308" s="93" t="s">
        <v>610</v>
      </c>
      <c r="CM308" s="291">
        <v>403</v>
      </c>
    </row>
    <row r="309" spans="1:91" s="49" customFormat="1" ht="13.5">
      <c r="A309" s="171"/>
      <c r="B309" s="51"/>
      <c r="AA309" s="171"/>
      <c r="AB309" s="171"/>
      <c r="AC309" s="171"/>
      <c r="AD309" s="173"/>
      <c r="AE309" s="173"/>
      <c r="AF309" s="173"/>
      <c r="AG309" s="173"/>
      <c r="AH309" s="173"/>
      <c r="AI309" s="173"/>
      <c r="AJ309" s="173"/>
      <c r="AK309" s="173"/>
      <c r="AL309" s="173"/>
      <c r="AM309" s="173"/>
      <c r="AN309" s="173"/>
      <c r="AO309" s="173"/>
      <c r="AP309" s="173"/>
      <c r="AQ309" s="173"/>
      <c r="AR309" s="173"/>
      <c r="AS309" s="173"/>
      <c r="AT309" s="173"/>
      <c r="AU309" s="173"/>
      <c r="AV309" s="173"/>
      <c r="AW309" s="173"/>
      <c r="AX309" s="173"/>
      <c r="AY309" s="173"/>
      <c r="AZ309" s="173"/>
      <c r="BA309" s="173"/>
      <c r="BB309" s="173"/>
      <c r="BC309" s="173"/>
      <c r="BD309" s="173"/>
      <c r="BE309" s="173"/>
      <c r="BF309" s="173"/>
      <c r="BG309" s="173"/>
      <c r="BH309" s="173"/>
      <c r="BI309" s="173"/>
      <c r="BJ309" s="173"/>
      <c r="BK309" s="173"/>
      <c r="BL309" s="173"/>
      <c r="BM309" s="173"/>
      <c r="BN309" s="173"/>
      <c r="BO309" s="173"/>
      <c r="BP309" s="173"/>
      <c r="BQ309" s="173"/>
      <c r="BR309" s="173"/>
      <c r="BS309" s="173"/>
      <c r="BT309" s="173"/>
      <c r="BU309" s="173"/>
      <c r="BV309" s="173"/>
      <c r="CI309" s="294">
        <v>8</v>
      </c>
      <c r="CJ309" s="92" t="s">
        <v>100</v>
      </c>
      <c r="CK309" s="92" t="s">
        <v>904</v>
      </c>
      <c r="CL309" s="93" t="s">
        <v>611</v>
      </c>
      <c r="CM309" s="291">
        <v>404</v>
      </c>
    </row>
    <row r="310" spans="1:91" s="49" customFormat="1" ht="13.5">
      <c r="A310" s="171"/>
      <c r="B310" s="51"/>
      <c r="AA310" s="171"/>
      <c r="AB310" s="171"/>
      <c r="AC310" s="171"/>
      <c r="AD310" s="173"/>
      <c r="AE310" s="173"/>
      <c r="AF310" s="173"/>
      <c r="AG310" s="173"/>
      <c r="AH310" s="173"/>
      <c r="AI310" s="173"/>
      <c r="AJ310" s="173"/>
      <c r="AK310" s="173"/>
      <c r="AL310" s="173"/>
      <c r="AM310" s="173"/>
      <c r="AN310" s="173"/>
      <c r="AO310" s="173"/>
      <c r="AP310" s="173"/>
      <c r="AQ310" s="173"/>
      <c r="AR310" s="173"/>
      <c r="AS310" s="173"/>
      <c r="AT310" s="173"/>
      <c r="AU310" s="173"/>
      <c r="AV310" s="173"/>
      <c r="AW310" s="173"/>
      <c r="AX310" s="173"/>
      <c r="AY310" s="173"/>
      <c r="AZ310" s="173"/>
      <c r="BA310" s="173"/>
      <c r="BB310" s="173"/>
      <c r="BC310" s="173"/>
      <c r="BD310" s="173"/>
      <c r="BE310" s="173"/>
      <c r="BF310" s="173"/>
      <c r="BG310" s="173"/>
      <c r="BH310" s="173"/>
      <c r="BI310" s="173"/>
      <c r="BJ310" s="173"/>
      <c r="BK310" s="173"/>
      <c r="BL310" s="173"/>
      <c r="BM310" s="173"/>
      <c r="BN310" s="173"/>
      <c r="BO310" s="173"/>
      <c r="BP310" s="173"/>
      <c r="BQ310" s="173"/>
      <c r="BR310" s="173"/>
      <c r="BS310" s="173"/>
      <c r="BT310" s="173"/>
      <c r="BU310" s="173"/>
      <c r="BV310" s="173"/>
      <c r="CI310" s="294">
        <v>8</v>
      </c>
      <c r="CJ310" s="92" t="s">
        <v>100</v>
      </c>
      <c r="CK310" s="92" t="s">
        <v>904</v>
      </c>
      <c r="CL310" s="93" t="s">
        <v>612</v>
      </c>
      <c r="CM310" s="291">
        <v>405</v>
      </c>
    </row>
    <row r="311" spans="1:91" s="49" customFormat="1" ht="13.5">
      <c r="A311" s="171"/>
      <c r="B311" s="51"/>
      <c r="AA311" s="171"/>
      <c r="AB311" s="171"/>
      <c r="AC311" s="171"/>
      <c r="AD311" s="173"/>
      <c r="AE311" s="173"/>
      <c r="AF311" s="173"/>
      <c r="AG311" s="173"/>
      <c r="AH311" s="173"/>
      <c r="AI311" s="173"/>
      <c r="AJ311" s="173"/>
      <c r="AK311" s="173"/>
      <c r="AL311" s="173"/>
      <c r="AM311" s="173"/>
      <c r="AN311" s="173"/>
      <c r="AO311" s="173"/>
      <c r="AP311" s="173"/>
      <c r="AQ311" s="173"/>
      <c r="AR311" s="173"/>
      <c r="AS311" s="173"/>
      <c r="AT311" s="173"/>
      <c r="AU311" s="173"/>
      <c r="AV311" s="173"/>
      <c r="AW311" s="173"/>
      <c r="AX311" s="173"/>
      <c r="AY311" s="173"/>
      <c r="AZ311" s="173"/>
      <c r="BA311" s="173"/>
      <c r="BB311" s="173"/>
      <c r="BC311" s="173"/>
      <c r="BD311" s="173"/>
      <c r="BE311" s="173"/>
      <c r="BF311" s="173"/>
      <c r="BG311" s="173"/>
      <c r="BH311" s="173"/>
      <c r="BI311" s="173"/>
      <c r="BJ311" s="173"/>
      <c r="BK311" s="173"/>
      <c r="BL311" s="173"/>
      <c r="BM311" s="173"/>
      <c r="BN311" s="173"/>
      <c r="BO311" s="173"/>
      <c r="BP311" s="173"/>
      <c r="BQ311" s="173"/>
      <c r="BR311" s="173"/>
      <c r="BS311" s="173"/>
      <c r="BT311" s="173"/>
      <c r="BU311" s="173"/>
      <c r="BV311" s="173"/>
      <c r="CI311" s="294">
        <v>8</v>
      </c>
      <c r="CJ311" s="92" t="s">
        <v>100</v>
      </c>
      <c r="CK311" s="92" t="s">
        <v>904</v>
      </c>
      <c r="CL311" s="93" t="s">
        <v>613</v>
      </c>
      <c r="CM311" s="291">
        <v>406</v>
      </c>
    </row>
    <row r="312" spans="1:91" s="49" customFormat="1" ht="13.5">
      <c r="A312" s="171"/>
      <c r="B312" s="51"/>
      <c r="AA312" s="171"/>
      <c r="AB312" s="171"/>
      <c r="AC312" s="171"/>
      <c r="AD312" s="173"/>
      <c r="AE312" s="173"/>
      <c r="AF312" s="173"/>
      <c r="AG312" s="173"/>
      <c r="AH312" s="173"/>
      <c r="AI312" s="173"/>
      <c r="AJ312" s="173"/>
      <c r="AK312" s="173"/>
      <c r="AL312" s="173"/>
      <c r="AM312" s="173"/>
      <c r="AN312" s="173"/>
      <c r="AO312" s="173"/>
      <c r="AP312" s="173"/>
      <c r="AQ312" s="173"/>
      <c r="AR312" s="173"/>
      <c r="AS312" s="173"/>
      <c r="AT312" s="173"/>
      <c r="AU312" s="173"/>
      <c r="AV312" s="173"/>
      <c r="AW312" s="173"/>
      <c r="AX312" s="173"/>
      <c r="AY312" s="173"/>
      <c r="AZ312" s="173"/>
      <c r="BA312" s="173"/>
      <c r="BB312" s="173"/>
      <c r="BC312" s="173"/>
      <c r="BD312" s="173"/>
      <c r="BE312" s="173"/>
      <c r="BF312" s="173"/>
      <c r="BG312" s="173"/>
      <c r="BH312" s="173"/>
      <c r="BI312" s="173"/>
      <c r="BJ312" s="173"/>
      <c r="BK312" s="173"/>
      <c r="BL312" s="173"/>
      <c r="BM312" s="173"/>
      <c r="BN312" s="173"/>
      <c r="BO312" s="173"/>
      <c r="BP312" s="173"/>
      <c r="BQ312" s="173"/>
      <c r="BR312" s="173"/>
      <c r="BS312" s="173"/>
      <c r="BT312" s="173"/>
      <c r="BU312" s="173"/>
      <c r="BV312" s="173"/>
      <c r="CI312" s="294">
        <v>8</v>
      </c>
      <c r="CJ312" s="92" t="s">
        <v>100</v>
      </c>
      <c r="CK312" s="92" t="s">
        <v>904</v>
      </c>
      <c r="CL312" s="93" t="s">
        <v>633</v>
      </c>
      <c r="CM312" s="291">
        <v>407</v>
      </c>
    </row>
    <row r="313" spans="1:91" s="49" customFormat="1" ht="13.5">
      <c r="A313" s="171"/>
      <c r="B313" s="51"/>
      <c r="AA313" s="171"/>
      <c r="AB313" s="171"/>
      <c r="AC313" s="171"/>
      <c r="AD313" s="173"/>
      <c r="AE313" s="173"/>
      <c r="AF313" s="173"/>
      <c r="AG313" s="173"/>
      <c r="AH313" s="173"/>
      <c r="AI313" s="173"/>
      <c r="AJ313" s="173"/>
      <c r="AK313" s="173"/>
      <c r="AL313" s="173"/>
      <c r="AM313" s="173"/>
      <c r="AN313" s="173"/>
      <c r="AO313" s="173"/>
      <c r="AP313" s="173"/>
      <c r="AQ313" s="173"/>
      <c r="AR313" s="173"/>
      <c r="AS313" s="173"/>
      <c r="AT313" s="173"/>
      <c r="AU313" s="173"/>
      <c r="AV313" s="173"/>
      <c r="AW313" s="173"/>
      <c r="AX313" s="173"/>
      <c r="AY313" s="173"/>
      <c r="AZ313" s="173"/>
      <c r="BA313" s="173"/>
      <c r="BB313" s="173"/>
      <c r="BC313" s="173"/>
      <c r="BD313" s="173"/>
      <c r="BE313" s="173"/>
      <c r="BF313" s="173"/>
      <c r="BG313" s="173"/>
      <c r="BH313" s="173"/>
      <c r="BI313" s="173"/>
      <c r="BJ313" s="173"/>
      <c r="BK313" s="173"/>
      <c r="BL313" s="173"/>
      <c r="BM313" s="173"/>
      <c r="BN313" s="173"/>
      <c r="BO313" s="173"/>
      <c r="BP313" s="173"/>
      <c r="BQ313" s="173"/>
      <c r="BR313" s="173"/>
      <c r="BS313" s="173"/>
      <c r="BT313" s="173"/>
      <c r="BU313" s="173"/>
      <c r="BV313" s="173"/>
      <c r="CI313" s="294">
        <v>8</v>
      </c>
      <c r="CJ313" s="92" t="s">
        <v>100</v>
      </c>
      <c r="CK313" s="92" t="s">
        <v>904</v>
      </c>
      <c r="CL313" s="93" t="s">
        <v>634</v>
      </c>
      <c r="CM313" s="291">
        <v>408</v>
      </c>
    </row>
    <row r="314" spans="1:91" s="49" customFormat="1" ht="13.5">
      <c r="A314" s="171"/>
      <c r="B314" s="51"/>
      <c r="AA314" s="171"/>
      <c r="AB314" s="171"/>
      <c r="AC314" s="171"/>
      <c r="AD314" s="173"/>
      <c r="AE314" s="173"/>
      <c r="AF314" s="173"/>
      <c r="AG314" s="173"/>
      <c r="AH314" s="173"/>
      <c r="AI314" s="173"/>
      <c r="AJ314" s="173"/>
      <c r="AK314" s="173"/>
      <c r="AL314" s="173"/>
      <c r="AM314" s="173"/>
      <c r="AN314" s="173"/>
      <c r="AO314" s="173"/>
      <c r="AP314" s="173"/>
      <c r="AQ314" s="173"/>
      <c r="AR314" s="173"/>
      <c r="AS314" s="173"/>
      <c r="AT314" s="173"/>
      <c r="AU314" s="173"/>
      <c r="AV314" s="173"/>
      <c r="AW314" s="173"/>
      <c r="AX314" s="173"/>
      <c r="AY314" s="173"/>
      <c r="AZ314" s="173"/>
      <c r="BA314" s="173"/>
      <c r="BB314" s="173"/>
      <c r="BC314" s="173"/>
      <c r="BD314" s="173"/>
      <c r="BE314" s="173"/>
      <c r="BF314" s="173"/>
      <c r="BG314" s="173"/>
      <c r="BH314" s="173"/>
      <c r="BI314" s="173"/>
      <c r="BJ314" s="173"/>
      <c r="BK314" s="173"/>
      <c r="BL314" s="173"/>
      <c r="BM314" s="173"/>
      <c r="BN314" s="173"/>
      <c r="BO314" s="173"/>
      <c r="BP314" s="173"/>
      <c r="BQ314" s="173"/>
      <c r="BR314" s="173"/>
      <c r="BS314" s="173"/>
      <c r="BT314" s="173"/>
      <c r="BU314" s="173"/>
      <c r="BV314" s="173"/>
      <c r="CI314" s="294">
        <v>8</v>
      </c>
      <c r="CJ314" s="92" t="s">
        <v>100</v>
      </c>
      <c r="CK314" s="92" t="s">
        <v>904</v>
      </c>
      <c r="CL314" s="93" t="s">
        <v>635</v>
      </c>
      <c r="CM314" s="291">
        <v>409</v>
      </c>
    </row>
    <row r="315" spans="1:91" s="49" customFormat="1" ht="13.5">
      <c r="A315" s="171"/>
      <c r="B315" s="51"/>
      <c r="AA315" s="171"/>
      <c r="AB315" s="171"/>
      <c r="AC315" s="171"/>
      <c r="AD315" s="173"/>
      <c r="AE315" s="173"/>
      <c r="AF315" s="173"/>
      <c r="AG315" s="173"/>
      <c r="AH315" s="173"/>
      <c r="AI315" s="173"/>
      <c r="AJ315" s="173"/>
      <c r="AK315" s="173"/>
      <c r="AL315" s="173"/>
      <c r="AM315" s="173"/>
      <c r="AN315" s="173"/>
      <c r="AO315" s="173"/>
      <c r="AP315" s="173"/>
      <c r="AQ315" s="173"/>
      <c r="AR315" s="173"/>
      <c r="AS315" s="173"/>
      <c r="AT315" s="173"/>
      <c r="AU315" s="173"/>
      <c r="AV315" s="173"/>
      <c r="AW315" s="173"/>
      <c r="AX315" s="173"/>
      <c r="AY315" s="173"/>
      <c r="AZ315" s="173"/>
      <c r="BA315" s="173"/>
      <c r="BB315" s="173"/>
      <c r="BC315" s="173"/>
      <c r="BD315" s="173"/>
      <c r="BE315" s="173"/>
      <c r="BF315" s="173"/>
      <c r="BG315" s="173"/>
      <c r="BH315" s="173"/>
      <c r="BI315" s="173"/>
      <c r="BJ315" s="173"/>
      <c r="BK315" s="173"/>
      <c r="BL315" s="173"/>
      <c r="BM315" s="173"/>
      <c r="BN315" s="173"/>
      <c r="BO315" s="173"/>
      <c r="BP315" s="173"/>
      <c r="BQ315" s="173"/>
      <c r="BR315" s="173"/>
      <c r="BS315" s="173"/>
      <c r="BT315" s="173"/>
      <c r="BU315" s="173"/>
      <c r="BV315" s="173"/>
      <c r="CI315" s="294">
        <v>8</v>
      </c>
      <c r="CJ315" s="92" t="s">
        <v>100</v>
      </c>
      <c r="CK315" s="92" t="s">
        <v>904</v>
      </c>
      <c r="CL315" s="93" t="s">
        <v>636</v>
      </c>
      <c r="CM315" s="291">
        <v>410</v>
      </c>
    </row>
    <row r="316" spans="1:91" s="49" customFormat="1" ht="13.5">
      <c r="A316" s="171"/>
      <c r="B316" s="51"/>
      <c r="AA316" s="171"/>
      <c r="AB316" s="171"/>
      <c r="AC316" s="171"/>
      <c r="AD316" s="173"/>
      <c r="AE316" s="173"/>
      <c r="AF316" s="173"/>
      <c r="AG316" s="173"/>
      <c r="AH316" s="173"/>
      <c r="AI316" s="173"/>
      <c r="AJ316" s="173"/>
      <c r="AK316" s="173"/>
      <c r="AL316" s="173"/>
      <c r="AM316" s="173"/>
      <c r="AN316" s="173"/>
      <c r="AO316" s="173"/>
      <c r="AP316" s="173"/>
      <c r="AQ316" s="173"/>
      <c r="AR316" s="173"/>
      <c r="AS316" s="173"/>
      <c r="AT316" s="173"/>
      <c r="AU316" s="173"/>
      <c r="AV316" s="173"/>
      <c r="AW316" s="173"/>
      <c r="AX316" s="173"/>
      <c r="AY316" s="173"/>
      <c r="AZ316" s="173"/>
      <c r="BA316" s="173"/>
      <c r="BB316" s="173"/>
      <c r="BC316" s="173"/>
      <c r="BD316" s="173"/>
      <c r="BE316" s="173"/>
      <c r="BF316" s="173"/>
      <c r="BG316" s="173"/>
      <c r="BH316" s="173"/>
      <c r="BI316" s="173"/>
      <c r="BJ316" s="173"/>
      <c r="BK316" s="173"/>
      <c r="BL316" s="173"/>
      <c r="BM316" s="173"/>
      <c r="BN316" s="173"/>
      <c r="BO316" s="173"/>
      <c r="BP316" s="173"/>
      <c r="BQ316" s="173"/>
      <c r="BR316" s="173"/>
      <c r="BS316" s="173"/>
      <c r="BT316" s="173"/>
      <c r="BU316" s="173"/>
      <c r="BV316" s="173"/>
      <c r="CI316" s="294">
        <v>8</v>
      </c>
      <c r="CJ316" s="92" t="s">
        <v>100</v>
      </c>
      <c r="CK316" s="92" t="s">
        <v>904</v>
      </c>
      <c r="CL316" s="93" t="s">
        <v>637</v>
      </c>
      <c r="CM316" s="291">
        <v>411</v>
      </c>
    </row>
    <row r="317" spans="1:91" s="49" customFormat="1" ht="13.5">
      <c r="A317" s="171"/>
      <c r="B317" s="51"/>
      <c r="AA317" s="171"/>
      <c r="AB317" s="171"/>
      <c r="AC317" s="171"/>
      <c r="AD317" s="173"/>
      <c r="AE317" s="173"/>
      <c r="AF317" s="173"/>
      <c r="AG317" s="173"/>
      <c r="AH317" s="173"/>
      <c r="AI317" s="173"/>
      <c r="AJ317" s="173"/>
      <c r="AK317" s="173"/>
      <c r="AL317" s="173"/>
      <c r="AM317" s="173"/>
      <c r="AN317" s="173"/>
      <c r="AO317" s="173"/>
      <c r="AP317" s="173"/>
      <c r="AQ317" s="173"/>
      <c r="AR317" s="173"/>
      <c r="AS317" s="173"/>
      <c r="AT317" s="173"/>
      <c r="AU317" s="173"/>
      <c r="AV317" s="173"/>
      <c r="AW317" s="173"/>
      <c r="AX317" s="173"/>
      <c r="AY317" s="173"/>
      <c r="AZ317" s="173"/>
      <c r="BA317" s="173"/>
      <c r="BB317" s="173"/>
      <c r="BC317" s="173"/>
      <c r="BD317" s="173"/>
      <c r="BE317" s="173"/>
      <c r="BF317" s="173"/>
      <c r="BG317" s="173"/>
      <c r="BH317" s="173"/>
      <c r="BI317" s="173"/>
      <c r="BJ317" s="173"/>
      <c r="BK317" s="173"/>
      <c r="BL317" s="173"/>
      <c r="BM317" s="173"/>
      <c r="BN317" s="173"/>
      <c r="BO317" s="173"/>
      <c r="BP317" s="173"/>
      <c r="BQ317" s="173"/>
      <c r="BR317" s="173"/>
      <c r="BS317" s="173"/>
      <c r="BT317" s="173"/>
      <c r="BU317" s="173"/>
      <c r="BV317" s="173"/>
      <c r="CI317" s="294">
        <v>8</v>
      </c>
      <c r="CJ317" s="92" t="s">
        <v>100</v>
      </c>
      <c r="CK317" s="92" t="s">
        <v>904</v>
      </c>
      <c r="CL317" s="93" t="s">
        <v>638</v>
      </c>
      <c r="CM317" s="291">
        <v>412</v>
      </c>
    </row>
    <row r="318" spans="1:91" s="49" customFormat="1" ht="13.5">
      <c r="A318" s="171"/>
      <c r="B318" s="51"/>
      <c r="AA318" s="171"/>
      <c r="AB318" s="171"/>
      <c r="AC318" s="171"/>
      <c r="AD318" s="173"/>
      <c r="AE318" s="173"/>
      <c r="AF318" s="173"/>
      <c r="AG318" s="173"/>
      <c r="AH318" s="173"/>
      <c r="AI318" s="173"/>
      <c r="AJ318" s="173"/>
      <c r="AK318" s="173"/>
      <c r="AL318" s="173"/>
      <c r="AM318" s="173"/>
      <c r="AN318" s="173"/>
      <c r="AO318" s="173"/>
      <c r="AP318" s="173"/>
      <c r="AQ318" s="173"/>
      <c r="AR318" s="173"/>
      <c r="AS318" s="173"/>
      <c r="AT318" s="173"/>
      <c r="AU318" s="173"/>
      <c r="AV318" s="173"/>
      <c r="AW318" s="173"/>
      <c r="AX318" s="173"/>
      <c r="AY318" s="173"/>
      <c r="AZ318" s="173"/>
      <c r="BA318" s="173"/>
      <c r="BB318" s="173"/>
      <c r="BC318" s="173"/>
      <c r="BD318" s="173"/>
      <c r="BE318" s="173"/>
      <c r="BF318" s="173"/>
      <c r="BG318" s="173"/>
      <c r="BH318" s="173"/>
      <c r="BI318" s="173"/>
      <c r="BJ318" s="173"/>
      <c r="BK318" s="173"/>
      <c r="BL318" s="173"/>
      <c r="BM318" s="173"/>
      <c r="BN318" s="173"/>
      <c r="BO318" s="173"/>
      <c r="BP318" s="173"/>
      <c r="BQ318" s="173"/>
      <c r="BR318" s="173"/>
      <c r="BS318" s="173"/>
      <c r="BT318" s="173"/>
      <c r="BU318" s="173"/>
      <c r="BV318" s="173"/>
      <c r="CI318" s="294">
        <v>8</v>
      </c>
      <c r="CJ318" s="92" t="s">
        <v>100</v>
      </c>
      <c r="CK318" s="92" t="s">
        <v>904</v>
      </c>
      <c r="CL318" s="93" t="s">
        <v>639</v>
      </c>
      <c r="CM318" s="291">
        <v>413</v>
      </c>
    </row>
    <row r="319" spans="1:91" s="49" customFormat="1" ht="13.5">
      <c r="A319" s="171"/>
      <c r="B319" s="51"/>
      <c r="AA319" s="171"/>
      <c r="AB319" s="171"/>
      <c r="AC319" s="171"/>
      <c r="AD319" s="173"/>
      <c r="AE319" s="173"/>
      <c r="AF319" s="173"/>
      <c r="AG319" s="173"/>
      <c r="AH319" s="173"/>
      <c r="AI319" s="173"/>
      <c r="AJ319" s="173"/>
      <c r="AK319" s="173"/>
      <c r="AL319" s="173"/>
      <c r="AM319" s="173"/>
      <c r="AN319" s="173"/>
      <c r="AO319" s="173"/>
      <c r="AP319" s="173"/>
      <c r="AQ319" s="173"/>
      <c r="AR319" s="173"/>
      <c r="AS319" s="173"/>
      <c r="AT319" s="173"/>
      <c r="AU319" s="173"/>
      <c r="AV319" s="173"/>
      <c r="AW319" s="173"/>
      <c r="AX319" s="173"/>
      <c r="AY319" s="173"/>
      <c r="AZ319" s="173"/>
      <c r="BA319" s="173"/>
      <c r="BB319" s="173"/>
      <c r="BC319" s="173"/>
      <c r="BD319" s="173"/>
      <c r="BE319" s="173"/>
      <c r="BF319" s="173"/>
      <c r="BG319" s="173"/>
      <c r="BH319" s="173"/>
      <c r="BI319" s="173"/>
      <c r="BJ319" s="173"/>
      <c r="BK319" s="173"/>
      <c r="BL319" s="173"/>
      <c r="BM319" s="173"/>
      <c r="BN319" s="173"/>
      <c r="BO319" s="173"/>
      <c r="BP319" s="173"/>
      <c r="BQ319" s="173"/>
      <c r="BR319" s="173"/>
      <c r="BS319" s="173"/>
      <c r="BT319" s="173"/>
      <c r="BU319" s="173"/>
      <c r="BV319" s="173"/>
      <c r="CI319" s="294">
        <v>8</v>
      </c>
      <c r="CJ319" s="92" t="s">
        <v>100</v>
      </c>
      <c r="CK319" s="92" t="s">
        <v>904</v>
      </c>
      <c r="CL319" s="93" t="s">
        <v>640</v>
      </c>
      <c r="CM319" s="291">
        <v>414</v>
      </c>
    </row>
    <row r="320" spans="1:91" s="49" customFormat="1" ht="13.5">
      <c r="A320" s="171"/>
      <c r="B320" s="51"/>
      <c r="AA320" s="171"/>
      <c r="AB320" s="171"/>
      <c r="AC320" s="171"/>
      <c r="AD320" s="173"/>
      <c r="AE320" s="173"/>
      <c r="AF320" s="173"/>
      <c r="AG320" s="173"/>
      <c r="AH320" s="173"/>
      <c r="AI320" s="173"/>
      <c r="AJ320" s="173"/>
      <c r="AK320" s="173"/>
      <c r="AL320" s="173"/>
      <c r="AM320" s="173"/>
      <c r="AN320" s="173"/>
      <c r="AO320" s="173"/>
      <c r="AP320" s="173"/>
      <c r="AQ320" s="173"/>
      <c r="AR320" s="173"/>
      <c r="AS320" s="173"/>
      <c r="AT320" s="173"/>
      <c r="AU320" s="173"/>
      <c r="AV320" s="173"/>
      <c r="AW320" s="173"/>
      <c r="AX320" s="173"/>
      <c r="AY320" s="173"/>
      <c r="AZ320" s="173"/>
      <c r="BA320" s="173"/>
      <c r="BB320" s="173"/>
      <c r="BC320" s="173"/>
      <c r="BD320" s="173"/>
      <c r="BE320" s="173"/>
      <c r="BF320" s="173"/>
      <c r="BG320" s="173"/>
      <c r="BH320" s="173"/>
      <c r="BI320" s="173"/>
      <c r="BJ320" s="173"/>
      <c r="BK320" s="173"/>
      <c r="BL320" s="173"/>
      <c r="BM320" s="173"/>
      <c r="BN320" s="173"/>
      <c r="BO320" s="173"/>
      <c r="BP320" s="173"/>
      <c r="BQ320" s="173"/>
      <c r="BR320" s="173"/>
      <c r="BS320" s="173"/>
      <c r="BT320" s="173"/>
      <c r="BU320" s="173"/>
      <c r="BV320" s="173"/>
      <c r="CI320" s="294">
        <v>8</v>
      </c>
      <c r="CJ320" s="92" t="s">
        <v>100</v>
      </c>
      <c r="CK320" s="92" t="s">
        <v>904</v>
      </c>
      <c r="CL320" s="93" t="s">
        <v>641</v>
      </c>
      <c r="CM320" s="291">
        <v>415</v>
      </c>
    </row>
    <row r="321" spans="1:91" s="49" customFormat="1" ht="13.5">
      <c r="A321" s="171"/>
      <c r="B321" s="51"/>
      <c r="AA321" s="171"/>
      <c r="AB321" s="171"/>
      <c r="AC321" s="171"/>
      <c r="AD321" s="173"/>
      <c r="AE321" s="173"/>
      <c r="AF321" s="173"/>
      <c r="AG321" s="173"/>
      <c r="AH321" s="173"/>
      <c r="AI321" s="173"/>
      <c r="AJ321" s="173"/>
      <c r="AK321" s="173"/>
      <c r="AL321" s="173"/>
      <c r="AM321" s="173"/>
      <c r="AN321" s="173"/>
      <c r="AO321" s="173"/>
      <c r="AP321" s="173"/>
      <c r="AQ321" s="173"/>
      <c r="AR321" s="173"/>
      <c r="AS321" s="173"/>
      <c r="AT321" s="173"/>
      <c r="AU321" s="173"/>
      <c r="AV321" s="173"/>
      <c r="AW321" s="173"/>
      <c r="AX321" s="173"/>
      <c r="AY321" s="173"/>
      <c r="AZ321" s="173"/>
      <c r="BA321" s="173"/>
      <c r="BB321" s="173"/>
      <c r="BC321" s="173"/>
      <c r="BD321" s="173"/>
      <c r="BE321" s="173"/>
      <c r="BF321" s="173"/>
      <c r="BG321" s="173"/>
      <c r="BH321" s="173"/>
      <c r="BI321" s="173"/>
      <c r="BJ321" s="173"/>
      <c r="BK321" s="173"/>
      <c r="BL321" s="173"/>
      <c r="BM321" s="173"/>
      <c r="BN321" s="173"/>
      <c r="BO321" s="173"/>
      <c r="BP321" s="173"/>
      <c r="BQ321" s="173"/>
      <c r="BR321" s="173"/>
      <c r="BS321" s="173"/>
      <c r="BT321" s="173"/>
      <c r="BU321" s="173"/>
      <c r="BV321" s="173"/>
      <c r="CI321" s="294">
        <v>8</v>
      </c>
      <c r="CJ321" s="92" t="s">
        <v>100</v>
      </c>
      <c r="CK321" s="92" t="s">
        <v>904</v>
      </c>
      <c r="CL321" s="93" t="s">
        <v>642</v>
      </c>
      <c r="CM321" s="291">
        <v>416</v>
      </c>
    </row>
    <row r="322" spans="1:91" s="49" customFormat="1" ht="13.5">
      <c r="A322" s="171"/>
      <c r="B322" s="51"/>
      <c r="AA322" s="171"/>
      <c r="AB322" s="171"/>
      <c r="AC322" s="171"/>
      <c r="AD322" s="173"/>
      <c r="AE322" s="173"/>
      <c r="AF322" s="173"/>
      <c r="AG322" s="173"/>
      <c r="AH322" s="173"/>
      <c r="AI322" s="173"/>
      <c r="AJ322" s="173"/>
      <c r="AK322" s="173"/>
      <c r="AL322" s="173"/>
      <c r="AM322" s="173"/>
      <c r="AN322" s="173"/>
      <c r="AO322" s="173"/>
      <c r="AP322" s="173"/>
      <c r="AQ322" s="173"/>
      <c r="AR322" s="173"/>
      <c r="AS322" s="173"/>
      <c r="AT322" s="173"/>
      <c r="AU322" s="173"/>
      <c r="AV322" s="173"/>
      <c r="AW322" s="173"/>
      <c r="AX322" s="173"/>
      <c r="AY322" s="173"/>
      <c r="AZ322" s="173"/>
      <c r="BA322" s="173"/>
      <c r="BB322" s="173"/>
      <c r="BC322" s="173"/>
      <c r="BD322" s="173"/>
      <c r="BE322" s="173"/>
      <c r="BF322" s="173"/>
      <c r="BG322" s="173"/>
      <c r="BH322" s="173"/>
      <c r="BI322" s="173"/>
      <c r="BJ322" s="173"/>
      <c r="BK322" s="173"/>
      <c r="BL322" s="173"/>
      <c r="BM322" s="173"/>
      <c r="BN322" s="173"/>
      <c r="BO322" s="173"/>
      <c r="BP322" s="173"/>
      <c r="BQ322" s="173"/>
      <c r="BR322" s="173"/>
      <c r="BS322" s="173"/>
      <c r="BT322" s="173"/>
      <c r="BU322" s="173"/>
      <c r="BV322" s="173"/>
      <c r="CI322" s="294">
        <v>8</v>
      </c>
      <c r="CJ322" s="92" t="s">
        <v>100</v>
      </c>
      <c r="CK322" s="92" t="s">
        <v>904</v>
      </c>
      <c r="CL322" s="93" t="s">
        <v>643</v>
      </c>
      <c r="CM322" s="291">
        <v>417</v>
      </c>
    </row>
    <row r="323" spans="1:91" s="49" customFormat="1" ht="13.5">
      <c r="A323" s="171"/>
      <c r="B323" s="51"/>
      <c r="AA323" s="171"/>
      <c r="AB323" s="171"/>
      <c r="AC323" s="171"/>
      <c r="AD323" s="173"/>
      <c r="AE323" s="173"/>
      <c r="AF323" s="173"/>
      <c r="AG323" s="173"/>
      <c r="AH323" s="173"/>
      <c r="AI323" s="173"/>
      <c r="AJ323" s="173"/>
      <c r="AK323" s="173"/>
      <c r="AL323" s="173"/>
      <c r="AM323" s="173"/>
      <c r="AN323" s="173"/>
      <c r="AO323" s="173"/>
      <c r="AP323" s="173"/>
      <c r="AQ323" s="173"/>
      <c r="AR323" s="173"/>
      <c r="AS323" s="173"/>
      <c r="AT323" s="173"/>
      <c r="AU323" s="173"/>
      <c r="AV323" s="173"/>
      <c r="AW323" s="173"/>
      <c r="AX323" s="173"/>
      <c r="AY323" s="173"/>
      <c r="AZ323" s="173"/>
      <c r="BA323" s="173"/>
      <c r="BB323" s="173"/>
      <c r="BC323" s="173"/>
      <c r="BD323" s="173"/>
      <c r="BE323" s="173"/>
      <c r="BF323" s="173"/>
      <c r="BG323" s="173"/>
      <c r="BH323" s="173"/>
      <c r="BI323" s="173"/>
      <c r="BJ323" s="173"/>
      <c r="BK323" s="173"/>
      <c r="BL323" s="173"/>
      <c r="BM323" s="173"/>
      <c r="BN323" s="173"/>
      <c r="BO323" s="173"/>
      <c r="BP323" s="173"/>
      <c r="BQ323" s="173"/>
      <c r="BR323" s="173"/>
      <c r="BS323" s="173"/>
      <c r="BT323" s="173"/>
      <c r="BU323" s="173"/>
      <c r="BV323" s="173"/>
      <c r="CI323" s="294">
        <v>8</v>
      </c>
      <c r="CJ323" s="92" t="s">
        <v>100</v>
      </c>
      <c r="CK323" s="92" t="s">
        <v>904</v>
      </c>
      <c r="CL323" s="93" t="s">
        <v>976</v>
      </c>
      <c r="CM323" s="291">
        <v>418</v>
      </c>
    </row>
    <row r="324" spans="1:91" s="49" customFormat="1" ht="13.5">
      <c r="A324" s="171"/>
      <c r="B324" s="51"/>
      <c r="AA324" s="171"/>
      <c r="AB324" s="171"/>
      <c r="AC324" s="171"/>
      <c r="AD324" s="173"/>
      <c r="AE324" s="173"/>
      <c r="AF324" s="173"/>
      <c r="AG324" s="173"/>
      <c r="AH324" s="173"/>
      <c r="AI324" s="173"/>
      <c r="AJ324" s="173"/>
      <c r="AK324" s="173"/>
      <c r="AL324" s="173"/>
      <c r="AM324" s="173"/>
      <c r="AN324" s="173"/>
      <c r="AO324" s="173"/>
      <c r="AP324" s="173"/>
      <c r="AQ324" s="173"/>
      <c r="AR324" s="173"/>
      <c r="AS324" s="173"/>
      <c r="AT324" s="173"/>
      <c r="AU324" s="173"/>
      <c r="AV324" s="173"/>
      <c r="AW324" s="173"/>
      <c r="AX324" s="173"/>
      <c r="AY324" s="173"/>
      <c r="AZ324" s="173"/>
      <c r="BA324" s="173"/>
      <c r="BB324" s="173"/>
      <c r="BC324" s="173"/>
      <c r="BD324" s="173"/>
      <c r="BE324" s="173"/>
      <c r="BF324" s="173"/>
      <c r="BG324" s="173"/>
      <c r="BH324" s="173"/>
      <c r="BI324" s="173"/>
      <c r="BJ324" s="173"/>
      <c r="BK324" s="173"/>
      <c r="BL324" s="173"/>
      <c r="BM324" s="173"/>
      <c r="BN324" s="173"/>
      <c r="BO324" s="173"/>
      <c r="BP324" s="173"/>
      <c r="BQ324" s="173"/>
      <c r="BR324" s="173"/>
      <c r="BS324" s="173"/>
      <c r="BT324" s="173"/>
      <c r="BU324" s="173"/>
      <c r="BV324" s="173"/>
      <c r="CI324" s="294">
        <v>8</v>
      </c>
      <c r="CJ324" s="92" t="s">
        <v>100</v>
      </c>
      <c r="CK324" s="92" t="s">
        <v>904</v>
      </c>
      <c r="CL324" s="93" t="s">
        <v>1087</v>
      </c>
      <c r="CM324" s="291">
        <v>419</v>
      </c>
    </row>
    <row r="325" spans="1:91" s="49" customFormat="1" ht="13.5">
      <c r="A325" s="171"/>
      <c r="B325" s="51"/>
      <c r="AA325" s="171"/>
      <c r="AB325" s="171"/>
      <c r="AC325" s="171"/>
      <c r="AD325" s="173"/>
      <c r="AE325" s="173"/>
      <c r="AF325" s="173"/>
      <c r="AG325" s="173"/>
      <c r="AH325" s="173"/>
      <c r="AI325" s="173"/>
      <c r="AJ325" s="173"/>
      <c r="AK325" s="173"/>
      <c r="AL325" s="173"/>
      <c r="AM325" s="173"/>
      <c r="AN325" s="173"/>
      <c r="AO325" s="173"/>
      <c r="AP325" s="173"/>
      <c r="AQ325" s="173"/>
      <c r="AR325" s="173"/>
      <c r="AS325" s="173"/>
      <c r="AT325" s="173"/>
      <c r="AU325" s="173"/>
      <c r="AV325" s="173"/>
      <c r="AW325" s="173"/>
      <c r="AX325" s="173"/>
      <c r="AY325" s="173"/>
      <c r="AZ325" s="173"/>
      <c r="BA325" s="173"/>
      <c r="BB325" s="173"/>
      <c r="BC325" s="173"/>
      <c r="BD325" s="173"/>
      <c r="BE325" s="173"/>
      <c r="BF325" s="173"/>
      <c r="BG325" s="173"/>
      <c r="BH325" s="173"/>
      <c r="BI325" s="173"/>
      <c r="BJ325" s="173"/>
      <c r="BK325" s="173"/>
      <c r="BL325" s="173"/>
      <c r="BM325" s="173"/>
      <c r="BN325" s="173"/>
      <c r="BO325" s="173"/>
      <c r="BP325" s="173"/>
      <c r="BQ325" s="173"/>
      <c r="BR325" s="173"/>
      <c r="BS325" s="173"/>
      <c r="BT325" s="173"/>
      <c r="BU325" s="173"/>
      <c r="BV325" s="173"/>
      <c r="CI325" s="294"/>
      <c r="CJ325" s="92"/>
      <c r="CK325" s="92"/>
      <c r="CL325" s="93"/>
      <c r="CM325" s="291">
        <v>420</v>
      </c>
    </row>
    <row r="326" spans="1:91" s="49" customFormat="1" ht="13.5">
      <c r="A326" s="171"/>
      <c r="B326" s="51"/>
      <c r="AA326" s="171"/>
      <c r="AB326" s="171"/>
      <c r="AC326" s="171"/>
      <c r="AD326" s="173"/>
      <c r="AE326" s="173"/>
      <c r="AF326" s="173"/>
      <c r="AG326" s="173"/>
      <c r="AH326" s="173"/>
      <c r="AI326" s="173"/>
      <c r="AJ326" s="173"/>
      <c r="AK326" s="173"/>
      <c r="AL326" s="173"/>
      <c r="AM326" s="173"/>
      <c r="AN326" s="173"/>
      <c r="AO326" s="173"/>
      <c r="AP326" s="173"/>
      <c r="AQ326" s="173"/>
      <c r="AR326" s="173"/>
      <c r="AS326" s="173"/>
      <c r="AT326" s="173"/>
      <c r="AU326" s="173"/>
      <c r="AV326" s="173"/>
      <c r="AW326" s="173"/>
      <c r="AX326" s="173"/>
      <c r="AY326" s="173"/>
      <c r="AZ326" s="173"/>
      <c r="BA326" s="173"/>
      <c r="BB326" s="173"/>
      <c r="BC326" s="173"/>
      <c r="BD326" s="173"/>
      <c r="BE326" s="173"/>
      <c r="BF326" s="173"/>
      <c r="BG326" s="173"/>
      <c r="BH326" s="173"/>
      <c r="BI326" s="173"/>
      <c r="BJ326" s="173"/>
      <c r="BK326" s="173"/>
      <c r="BL326" s="173"/>
      <c r="BM326" s="173"/>
      <c r="BN326" s="173"/>
      <c r="BO326" s="173"/>
      <c r="BP326" s="173"/>
      <c r="BQ326" s="173"/>
      <c r="BR326" s="173"/>
      <c r="BS326" s="173"/>
      <c r="BT326" s="173"/>
      <c r="BU326" s="173"/>
      <c r="BV326" s="173"/>
      <c r="CI326" s="294"/>
      <c r="CJ326" s="92"/>
      <c r="CK326" s="92"/>
      <c r="CL326" s="93"/>
      <c r="CM326" s="291">
        <v>421</v>
      </c>
    </row>
    <row r="327" spans="1:91" s="49" customFormat="1" ht="13.5">
      <c r="A327" s="171"/>
      <c r="B327" s="51"/>
      <c r="AA327" s="171"/>
      <c r="AB327" s="171"/>
      <c r="AC327" s="171"/>
      <c r="AD327" s="173"/>
      <c r="AE327" s="173"/>
      <c r="AF327" s="173"/>
      <c r="AG327" s="173"/>
      <c r="AH327" s="173"/>
      <c r="AI327" s="173"/>
      <c r="AJ327" s="173"/>
      <c r="AK327" s="173"/>
      <c r="AL327" s="173"/>
      <c r="AM327" s="173"/>
      <c r="AN327" s="173"/>
      <c r="AO327" s="173"/>
      <c r="AP327" s="173"/>
      <c r="AQ327" s="173"/>
      <c r="AR327" s="173"/>
      <c r="AS327" s="173"/>
      <c r="AT327" s="173"/>
      <c r="AU327" s="173"/>
      <c r="AV327" s="173"/>
      <c r="AW327" s="173"/>
      <c r="AX327" s="173"/>
      <c r="AY327" s="173"/>
      <c r="AZ327" s="173"/>
      <c r="BA327" s="173"/>
      <c r="BB327" s="173"/>
      <c r="BC327" s="173"/>
      <c r="BD327" s="173"/>
      <c r="BE327" s="173"/>
      <c r="BF327" s="173"/>
      <c r="BG327" s="173"/>
      <c r="BH327" s="173"/>
      <c r="BI327" s="173"/>
      <c r="BJ327" s="173"/>
      <c r="BK327" s="173"/>
      <c r="BL327" s="173"/>
      <c r="BM327" s="173"/>
      <c r="BN327" s="173"/>
      <c r="BO327" s="173"/>
      <c r="BP327" s="173"/>
      <c r="BQ327" s="173"/>
      <c r="BR327" s="173"/>
      <c r="BS327" s="173"/>
      <c r="BT327" s="173"/>
      <c r="BU327" s="173"/>
      <c r="BV327" s="173"/>
      <c r="CI327" s="294"/>
      <c r="CJ327" s="92"/>
      <c r="CK327" s="92"/>
      <c r="CL327" s="93"/>
      <c r="CM327" s="291">
        <v>422</v>
      </c>
    </row>
    <row r="328" spans="1:91" s="49" customFormat="1" ht="13.5">
      <c r="A328" s="171"/>
      <c r="B328" s="51"/>
      <c r="AA328" s="171"/>
      <c r="AB328" s="171"/>
      <c r="AC328" s="171"/>
      <c r="AD328" s="173"/>
      <c r="AE328" s="173"/>
      <c r="AF328" s="173"/>
      <c r="AG328" s="173"/>
      <c r="AH328" s="173"/>
      <c r="AI328" s="173"/>
      <c r="AJ328" s="173"/>
      <c r="AK328" s="173"/>
      <c r="AL328" s="173"/>
      <c r="AM328" s="173"/>
      <c r="AN328" s="173"/>
      <c r="AO328" s="173"/>
      <c r="AP328" s="173"/>
      <c r="AQ328" s="173"/>
      <c r="AR328" s="173"/>
      <c r="AS328" s="173"/>
      <c r="AT328" s="173"/>
      <c r="AU328" s="173"/>
      <c r="AV328" s="173"/>
      <c r="AW328" s="173"/>
      <c r="AX328" s="173"/>
      <c r="AY328" s="173"/>
      <c r="AZ328" s="173"/>
      <c r="BA328" s="173"/>
      <c r="BB328" s="173"/>
      <c r="BC328" s="173"/>
      <c r="BD328" s="173"/>
      <c r="BE328" s="173"/>
      <c r="BF328" s="173"/>
      <c r="BG328" s="173"/>
      <c r="BH328" s="173"/>
      <c r="BI328" s="173"/>
      <c r="BJ328" s="173"/>
      <c r="BK328" s="173"/>
      <c r="BL328" s="173"/>
      <c r="BM328" s="173"/>
      <c r="BN328" s="173"/>
      <c r="BO328" s="173"/>
      <c r="BP328" s="173"/>
      <c r="BQ328" s="173"/>
      <c r="BR328" s="173"/>
      <c r="BS328" s="173"/>
      <c r="BT328" s="173"/>
      <c r="BU328" s="173"/>
      <c r="BV328" s="173"/>
      <c r="CI328" s="294">
        <v>9</v>
      </c>
      <c r="CJ328" s="92" t="s">
        <v>100</v>
      </c>
      <c r="CK328" s="92" t="s">
        <v>905</v>
      </c>
      <c r="CL328" s="93" t="s">
        <v>615</v>
      </c>
      <c r="CM328" s="291">
        <v>423</v>
      </c>
    </row>
    <row r="329" spans="1:91" s="49" customFormat="1" ht="13.5">
      <c r="A329" s="171"/>
      <c r="B329" s="51"/>
      <c r="AA329" s="171"/>
      <c r="AB329" s="171"/>
      <c r="AC329" s="171"/>
      <c r="AD329" s="173"/>
      <c r="AE329" s="173"/>
      <c r="AF329" s="173"/>
      <c r="AG329" s="173"/>
      <c r="AH329" s="173"/>
      <c r="AI329" s="173"/>
      <c r="AJ329" s="173"/>
      <c r="AK329" s="173"/>
      <c r="AL329" s="173"/>
      <c r="AM329" s="173"/>
      <c r="AN329" s="173"/>
      <c r="AO329" s="173"/>
      <c r="AP329" s="173"/>
      <c r="AQ329" s="173"/>
      <c r="AR329" s="173"/>
      <c r="AS329" s="173"/>
      <c r="AT329" s="173"/>
      <c r="AU329" s="173"/>
      <c r="AV329" s="173"/>
      <c r="AW329" s="173"/>
      <c r="AX329" s="173"/>
      <c r="AY329" s="173"/>
      <c r="AZ329" s="173"/>
      <c r="BA329" s="173"/>
      <c r="BB329" s="173"/>
      <c r="BC329" s="173"/>
      <c r="BD329" s="173"/>
      <c r="BE329" s="173"/>
      <c r="BF329" s="173"/>
      <c r="BG329" s="173"/>
      <c r="BH329" s="173"/>
      <c r="BI329" s="173"/>
      <c r="BJ329" s="173"/>
      <c r="BK329" s="173"/>
      <c r="BL329" s="173"/>
      <c r="BM329" s="173"/>
      <c r="BN329" s="173"/>
      <c r="BO329" s="173"/>
      <c r="BP329" s="173"/>
      <c r="BQ329" s="173"/>
      <c r="BR329" s="173"/>
      <c r="BS329" s="173"/>
      <c r="BT329" s="173"/>
      <c r="BU329" s="173"/>
      <c r="BV329" s="173"/>
      <c r="CI329" s="294">
        <v>9</v>
      </c>
      <c r="CJ329" s="92" t="s">
        <v>100</v>
      </c>
      <c r="CK329" s="92" t="s">
        <v>905</v>
      </c>
      <c r="CL329" s="93" t="s">
        <v>616</v>
      </c>
      <c r="CM329" s="291">
        <v>424</v>
      </c>
    </row>
    <row r="330" spans="1:91" s="49" customFormat="1" ht="13.5">
      <c r="A330" s="171"/>
      <c r="B330" s="51"/>
      <c r="AA330" s="171"/>
      <c r="AB330" s="171"/>
      <c r="AC330" s="171"/>
      <c r="AD330" s="173"/>
      <c r="AE330" s="173"/>
      <c r="AF330" s="173"/>
      <c r="AG330" s="173"/>
      <c r="AH330" s="173"/>
      <c r="AI330" s="173"/>
      <c r="AJ330" s="173"/>
      <c r="AK330" s="173"/>
      <c r="AL330" s="173"/>
      <c r="AM330" s="173"/>
      <c r="AN330" s="173"/>
      <c r="AO330" s="173"/>
      <c r="AP330" s="173"/>
      <c r="AQ330" s="173"/>
      <c r="AR330" s="173"/>
      <c r="AS330" s="173"/>
      <c r="AT330" s="173"/>
      <c r="AU330" s="173"/>
      <c r="AV330" s="173"/>
      <c r="AW330" s="173"/>
      <c r="AX330" s="173"/>
      <c r="AY330" s="173"/>
      <c r="AZ330" s="173"/>
      <c r="BA330" s="173"/>
      <c r="BB330" s="173"/>
      <c r="BC330" s="173"/>
      <c r="BD330" s="173"/>
      <c r="BE330" s="173"/>
      <c r="BF330" s="173"/>
      <c r="BG330" s="173"/>
      <c r="BH330" s="173"/>
      <c r="BI330" s="173"/>
      <c r="BJ330" s="173"/>
      <c r="BK330" s="173"/>
      <c r="BL330" s="173"/>
      <c r="BM330" s="173"/>
      <c r="BN330" s="173"/>
      <c r="BO330" s="173"/>
      <c r="BP330" s="173"/>
      <c r="BQ330" s="173"/>
      <c r="BR330" s="173"/>
      <c r="BS330" s="173"/>
      <c r="BT330" s="173"/>
      <c r="BU330" s="173"/>
      <c r="BV330" s="173"/>
      <c r="CI330" s="294">
        <v>9</v>
      </c>
      <c r="CJ330" s="92" t="s">
        <v>100</v>
      </c>
      <c r="CK330" s="92" t="s">
        <v>905</v>
      </c>
      <c r="CL330" s="93" t="s">
        <v>614</v>
      </c>
      <c r="CM330" s="291">
        <v>425</v>
      </c>
    </row>
    <row r="331" spans="1:91" s="49" customFormat="1" ht="13.5">
      <c r="A331" s="171"/>
      <c r="B331" s="51"/>
      <c r="AA331" s="171"/>
      <c r="AB331" s="171"/>
      <c r="AC331" s="171"/>
      <c r="AD331" s="173"/>
      <c r="AE331" s="173"/>
      <c r="AF331" s="173"/>
      <c r="AG331" s="173"/>
      <c r="AH331" s="173"/>
      <c r="AI331" s="173"/>
      <c r="AJ331" s="173"/>
      <c r="AK331" s="173"/>
      <c r="AL331" s="173"/>
      <c r="AM331" s="173"/>
      <c r="AN331" s="173"/>
      <c r="AO331" s="173"/>
      <c r="AP331" s="173"/>
      <c r="AQ331" s="173"/>
      <c r="AR331" s="173"/>
      <c r="AS331" s="173"/>
      <c r="AT331" s="173"/>
      <c r="AU331" s="173"/>
      <c r="AV331" s="173"/>
      <c r="AW331" s="173"/>
      <c r="AX331" s="173"/>
      <c r="AY331" s="173"/>
      <c r="AZ331" s="173"/>
      <c r="BA331" s="173"/>
      <c r="BB331" s="173"/>
      <c r="BC331" s="173"/>
      <c r="BD331" s="173"/>
      <c r="BE331" s="173"/>
      <c r="BF331" s="173"/>
      <c r="BG331" s="173"/>
      <c r="BH331" s="173"/>
      <c r="BI331" s="173"/>
      <c r="BJ331" s="173"/>
      <c r="BK331" s="173"/>
      <c r="BL331" s="173"/>
      <c r="BM331" s="173"/>
      <c r="BN331" s="173"/>
      <c r="BO331" s="173"/>
      <c r="BP331" s="173"/>
      <c r="BQ331" s="173"/>
      <c r="BR331" s="173"/>
      <c r="BS331" s="173"/>
      <c r="BT331" s="173"/>
      <c r="BU331" s="173"/>
      <c r="BV331" s="173"/>
      <c r="CI331" s="294">
        <v>9</v>
      </c>
      <c r="CJ331" s="92" t="s">
        <v>100</v>
      </c>
      <c r="CK331" s="92" t="s">
        <v>905</v>
      </c>
      <c r="CL331" s="93" t="s">
        <v>617</v>
      </c>
      <c r="CM331" s="291">
        <v>426</v>
      </c>
    </row>
    <row r="332" spans="1:91" s="49" customFormat="1" ht="13.5">
      <c r="A332" s="171"/>
      <c r="B332" s="51"/>
      <c r="AA332" s="171"/>
      <c r="AB332" s="171"/>
      <c r="AC332" s="171"/>
      <c r="AD332" s="173"/>
      <c r="AE332" s="173"/>
      <c r="AF332" s="173"/>
      <c r="AG332" s="173"/>
      <c r="AH332" s="173"/>
      <c r="AI332" s="173"/>
      <c r="AJ332" s="173"/>
      <c r="AK332" s="173"/>
      <c r="AL332" s="173"/>
      <c r="AM332" s="173"/>
      <c r="AN332" s="173"/>
      <c r="AO332" s="173"/>
      <c r="AP332" s="173"/>
      <c r="AQ332" s="173"/>
      <c r="AR332" s="173"/>
      <c r="AS332" s="173"/>
      <c r="AT332" s="173"/>
      <c r="AU332" s="173"/>
      <c r="AV332" s="173"/>
      <c r="AW332" s="173"/>
      <c r="AX332" s="173"/>
      <c r="AY332" s="173"/>
      <c r="AZ332" s="173"/>
      <c r="BA332" s="173"/>
      <c r="BB332" s="173"/>
      <c r="BC332" s="173"/>
      <c r="BD332" s="173"/>
      <c r="BE332" s="173"/>
      <c r="BF332" s="173"/>
      <c r="BG332" s="173"/>
      <c r="BH332" s="173"/>
      <c r="BI332" s="173"/>
      <c r="BJ332" s="173"/>
      <c r="BK332" s="173"/>
      <c r="BL332" s="173"/>
      <c r="BM332" s="173"/>
      <c r="BN332" s="173"/>
      <c r="BO332" s="173"/>
      <c r="BP332" s="173"/>
      <c r="BQ332" s="173"/>
      <c r="BR332" s="173"/>
      <c r="BS332" s="173"/>
      <c r="BT332" s="173"/>
      <c r="BU332" s="173"/>
      <c r="BV332" s="173"/>
      <c r="CI332" s="294">
        <v>9</v>
      </c>
      <c r="CJ332" s="92" t="s">
        <v>100</v>
      </c>
      <c r="CK332" s="92" t="s">
        <v>905</v>
      </c>
      <c r="CL332" s="93" t="s">
        <v>618</v>
      </c>
      <c r="CM332" s="291">
        <v>427</v>
      </c>
    </row>
    <row r="333" spans="1:91" s="49" customFormat="1" ht="13.5">
      <c r="A333" s="171"/>
      <c r="B333" s="51"/>
      <c r="AA333" s="171"/>
      <c r="AB333" s="171"/>
      <c r="AC333" s="171"/>
      <c r="AD333" s="173"/>
      <c r="AE333" s="173"/>
      <c r="AF333" s="173"/>
      <c r="AG333" s="173"/>
      <c r="AH333" s="173"/>
      <c r="AI333" s="173"/>
      <c r="AJ333" s="173"/>
      <c r="AK333" s="173"/>
      <c r="AL333" s="173"/>
      <c r="AM333" s="173"/>
      <c r="AN333" s="173"/>
      <c r="AO333" s="173"/>
      <c r="AP333" s="173"/>
      <c r="AQ333" s="173"/>
      <c r="AR333" s="173"/>
      <c r="AS333" s="173"/>
      <c r="AT333" s="173"/>
      <c r="AU333" s="173"/>
      <c r="AV333" s="173"/>
      <c r="AW333" s="173"/>
      <c r="AX333" s="173"/>
      <c r="AY333" s="173"/>
      <c r="AZ333" s="173"/>
      <c r="BA333" s="173"/>
      <c r="BB333" s="173"/>
      <c r="BC333" s="173"/>
      <c r="BD333" s="173"/>
      <c r="BE333" s="173"/>
      <c r="BF333" s="173"/>
      <c r="BG333" s="173"/>
      <c r="BH333" s="173"/>
      <c r="BI333" s="173"/>
      <c r="BJ333" s="173"/>
      <c r="BK333" s="173"/>
      <c r="BL333" s="173"/>
      <c r="BM333" s="173"/>
      <c r="BN333" s="173"/>
      <c r="BO333" s="173"/>
      <c r="BP333" s="173"/>
      <c r="BQ333" s="173"/>
      <c r="BR333" s="173"/>
      <c r="BS333" s="173"/>
      <c r="BT333" s="173"/>
      <c r="BU333" s="173"/>
      <c r="BV333" s="173"/>
      <c r="CI333" s="294">
        <v>9</v>
      </c>
      <c r="CJ333" s="92" t="s">
        <v>100</v>
      </c>
      <c r="CK333" s="92" t="s">
        <v>905</v>
      </c>
      <c r="CL333" s="93" t="s">
        <v>619</v>
      </c>
      <c r="CM333" s="291">
        <v>428</v>
      </c>
    </row>
    <row r="334" spans="1:91" s="49" customFormat="1" ht="13.5">
      <c r="A334" s="171"/>
      <c r="B334" s="51"/>
      <c r="AA334" s="171"/>
      <c r="AB334" s="171"/>
      <c r="AC334" s="171"/>
      <c r="AD334" s="173"/>
      <c r="AE334" s="173"/>
      <c r="AF334" s="173"/>
      <c r="AG334" s="173"/>
      <c r="AH334" s="173"/>
      <c r="AI334" s="173"/>
      <c r="AJ334" s="173"/>
      <c r="AK334" s="173"/>
      <c r="AL334" s="173"/>
      <c r="AM334" s="173"/>
      <c r="AN334" s="173"/>
      <c r="AO334" s="173"/>
      <c r="AP334" s="173"/>
      <c r="AQ334" s="173"/>
      <c r="AR334" s="173"/>
      <c r="AS334" s="173"/>
      <c r="AT334" s="173"/>
      <c r="AU334" s="173"/>
      <c r="AV334" s="173"/>
      <c r="AW334" s="173"/>
      <c r="AX334" s="173"/>
      <c r="AY334" s="173"/>
      <c r="AZ334" s="173"/>
      <c r="BA334" s="173"/>
      <c r="BB334" s="173"/>
      <c r="BC334" s="173"/>
      <c r="BD334" s="173"/>
      <c r="BE334" s="173"/>
      <c r="BF334" s="173"/>
      <c r="BG334" s="173"/>
      <c r="BH334" s="173"/>
      <c r="BI334" s="173"/>
      <c r="BJ334" s="173"/>
      <c r="BK334" s="173"/>
      <c r="BL334" s="173"/>
      <c r="BM334" s="173"/>
      <c r="BN334" s="173"/>
      <c r="BO334" s="173"/>
      <c r="BP334" s="173"/>
      <c r="BQ334" s="173"/>
      <c r="BR334" s="173"/>
      <c r="BS334" s="173"/>
      <c r="BT334" s="173"/>
      <c r="BU334" s="173"/>
      <c r="BV334" s="173"/>
      <c r="CI334" s="294">
        <v>9</v>
      </c>
      <c r="CJ334" s="92" t="s">
        <v>100</v>
      </c>
      <c r="CK334" s="92" t="s">
        <v>905</v>
      </c>
      <c r="CL334" s="93" t="s">
        <v>620</v>
      </c>
      <c r="CM334" s="291">
        <v>429</v>
      </c>
    </row>
    <row r="335" spans="1:91" s="49" customFormat="1" ht="13.5">
      <c r="A335" s="171"/>
      <c r="B335" s="51"/>
      <c r="AA335" s="171"/>
      <c r="AB335" s="171"/>
      <c r="AC335" s="171"/>
      <c r="AD335" s="173"/>
      <c r="AE335" s="173"/>
      <c r="AF335" s="173"/>
      <c r="AG335" s="173"/>
      <c r="AH335" s="173"/>
      <c r="AI335" s="173"/>
      <c r="AJ335" s="173"/>
      <c r="AK335" s="173"/>
      <c r="AL335" s="173"/>
      <c r="AM335" s="173"/>
      <c r="AN335" s="173"/>
      <c r="AO335" s="173"/>
      <c r="AP335" s="173"/>
      <c r="AQ335" s="173"/>
      <c r="AR335" s="173"/>
      <c r="AS335" s="173"/>
      <c r="AT335" s="173"/>
      <c r="AU335" s="173"/>
      <c r="AV335" s="173"/>
      <c r="AW335" s="173"/>
      <c r="AX335" s="173"/>
      <c r="AY335" s="173"/>
      <c r="AZ335" s="173"/>
      <c r="BA335" s="173"/>
      <c r="BB335" s="173"/>
      <c r="BC335" s="173"/>
      <c r="BD335" s="173"/>
      <c r="BE335" s="173"/>
      <c r="BF335" s="173"/>
      <c r="BG335" s="173"/>
      <c r="BH335" s="173"/>
      <c r="BI335" s="173"/>
      <c r="BJ335" s="173"/>
      <c r="BK335" s="173"/>
      <c r="BL335" s="173"/>
      <c r="BM335" s="173"/>
      <c r="BN335" s="173"/>
      <c r="BO335" s="173"/>
      <c r="BP335" s="173"/>
      <c r="BQ335" s="173"/>
      <c r="BR335" s="173"/>
      <c r="BS335" s="173"/>
      <c r="BT335" s="173"/>
      <c r="BU335" s="173"/>
      <c r="BV335" s="173"/>
      <c r="CI335" s="294">
        <v>9</v>
      </c>
      <c r="CJ335" s="92" t="s">
        <v>100</v>
      </c>
      <c r="CK335" s="92" t="s">
        <v>905</v>
      </c>
      <c r="CL335" s="93" t="s">
        <v>621</v>
      </c>
      <c r="CM335" s="291">
        <v>430</v>
      </c>
    </row>
    <row r="336" spans="1:91" s="49" customFormat="1" ht="13.5">
      <c r="A336" s="171"/>
      <c r="B336" s="51"/>
      <c r="AA336" s="171"/>
      <c r="AB336" s="171"/>
      <c r="AC336" s="171"/>
      <c r="AD336" s="173"/>
      <c r="AE336" s="173"/>
      <c r="AF336" s="173"/>
      <c r="AG336" s="173"/>
      <c r="AH336" s="173"/>
      <c r="AI336" s="173"/>
      <c r="AJ336" s="173"/>
      <c r="AK336" s="173"/>
      <c r="AL336" s="173"/>
      <c r="AM336" s="173"/>
      <c r="AN336" s="173"/>
      <c r="AO336" s="173"/>
      <c r="AP336" s="173"/>
      <c r="AQ336" s="173"/>
      <c r="AR336" s="173"/>
      <c r="AS336" s="173"/>
      <c r="AT336" s="173"/>
      <c r="AU336" s="173"/>
      <c r="AV336" s="173"/>
      <c r="AW336" s="173"/>
      <c r="AX336" s="173"/>
      <c r="AY336" s="173"/>
      <c r="AZ336" s="173"/>
      <c r="BA336" s="173"/>
      <c r="BB336" s="173"/>
      <c r="BC336" s="173"/>
      <c r="BD336" s="173"/>
      <c r="BE336" s="173"/>
      <c r="BF336" s="173"/>
      <c r="BG336" s="173"/>
      <c r="BH336" s="173"/>
      <c r="BI336" s="173"/>
      <c r="BJ336" s="173"/>
      <c r="BK336" s="173"/>
      <c r="BL336" s="173"/>
      <c r="BM336" s="173"/>
      <c r="BN336" s="173"/>
      <c r="BO336" s="173"/>
      <c r="BP336" s="173"/>
      <c r="BQ336" s="173"/>
      <c r="BR336" s="173"/>
      <c r="BS336" s="173"/>
      <c r="BT336" s="173"/>
      <c r="BU336" s="173"/>
      <c r="BV336" s="173"/>
      <c r="CI336" s="294">
        <v>9</v>
      </c>
      <c r="CJ336" s="92" t="s">
        <v>100</v>
      </c>
      <c r="CK336" s="92" t="s">
        <v>905</v>
      </c>
      <c r="CL336" s="93" t="s">
        <v>622</v>
      </c>
      <c r="CM336" s="291">
        <v>431</v>
      </c>
    </row>
    <row r="337" spans="1:91" s="49" customFormat="1" ht="13.5">
      <c r="A337" s="171"/>
      <c r="B337" s="51"/>
      <c r="AA337" s="171"/>
      <c r="AB337" s="171"/>
      <c r="AC337" s="171"/>
      <c r="AD337" s="173"/>
      <c r="AE337" s="173"/>
      <c r="AF337" s="173"/>
      <c r="AG337" s="173"/>
      <c r="AH337" s="173"/>
      <c r="AI337" s="173"/>
      <c r="AJ337" s="173"/>
      <c r="AK337" s="173"/>
      <c r="AL337" s="173"/>
      <c r="AM337" s="173"/>
      <c r="AN337" s="173"/>
      <c r="AO337" s="173"/>
      <c r="AP337" s="173"/>
      <c r="AQ337" s="173"/>
      <c r="AR337" s="173"/>
      <c r="AS337" s="173"/>
      <c r="AT337" s="173"/>
      <c r="AU337" s="173"/>
      <c r="AV337" s="173"/>
      <c r="AW337" s="173"/>
      <c r="AX337" s="173"/>
      <c r="AY337" s="173"/>
      <c r="AZ337" s="173"/>
      <c r="BA337" s="173"/>
      <c r="BB337" s="173"/>
      <c r="BC337" s="173"/>
      <c r="BD337" s="173"/>
      <c r="BE337" s="173"/>
      <c r="BF337" s="173"/>
      <c r="BG337" s="173"/>
      <c r="BH337" s="173"/>
      <c r="BI337" s="173"/>
      <c r="BJ337" s="173"/>
      <c r="BK337" s="173"/>
      <c r="BL337" s="173"/>
      <c r="BM337" s="173"/>
      <c r="BN337" s="173"/>
      <c r="BO337" s="173"/>
      <c r="BP337" s="173"/>
      <c r="BQ337" s="173"/>
      <c r="BR337" s="173"/>
      <c r="BS337" s="173"/>
      <c r="BT337" s="173"/>
      <c r="BU337" s="173"/>
      <c r="BV337" s="173"/>
      <c r="CI337" s="294">
        <v>9</v>
      </c>
      <c r="CJ337" s="92" t="s">
        <v>100</v>
      </c>
      <c r="CK337" s="92" t="s">
        <v>905</v>
      </c>
      <c r="CL337" s="93" t="s">
        <v>624</v>
      </c>
      <c r="CM337" s="291">
        <v>432</v>
      </c>
    </row>
    <row r="338" spans="1:91" s="49" customFormat="1" ht="13.5">
      <c r="A338" s="171"/>
      <c r="B338" s="51"/>
      <c r="AA338" s="171"/>
      <c r="AB338" s="171"/>
      <c r="AC338" s="171"/>
      <c r="AD338" s="173"/>
      <c r="AE338" s="173"/>
      <c r="AF338" s="173"/>
      <c r="AG338" s="173"/>
      <c r="AH338" s="173"/>
      <c r="AI338" s="173"/>
      <c r="AJ338" s="173"/>
      <c r="AK338" s="173"/>
      <c r="AL338" s="173"/>
      <c r="AM338" s="173"/>
      <c r="AN338" s="173"/>
      <c r="AO338" s="173"/>
      <c r="AP338" s="173"/>
      <c r="AQ338" s="173"/>
      <c r="AR338" s="173"/>
      <c r="AS338" s="173"/>
      <c r="AT338" s="173"/>
      <c r="AU338" s="173"/>
      <c r="AV338" s="173"/>
      <c r="AW338" s="173"/>
      <c r="AX338" s="173"/>
      <c r="AY338" s="173"/>
      <c r="AZ338" s="173"/>
      <c r="BA338" s="173"/>
      <c r="BB338" s="173"/>
      <c r="BC338" s="173"/>
      <c r="BD338" s="173"/>
      <c r="BE338" s="173"/>
      <c r="BF338" s="173"/>
      <c r="BG338" s="173"/>
      <c r="BH338" s="173"/>
      <c r="BI338" s="173"/>
      <c r="BJ338" s="173"/>
      <c r="BK338" s="173"/>
      <c r="BL338" s="173"/>
      <c r="BM338" s="173"/>
      <c r="BN338" s="173"/>
      <c r="BO338" s="173"/>
      <c r="BP338" s="173"/>
      <c r="BQ338" s="173"/>
      <c r="BR338" s="173"/>
      <c r="BS338" s="173"/>
      <c r="BT338" s="173"/>
      <c r="BU338" s="173"/>
      <c r="BV338" s="173"/>
      <c r="CI338" s="294">
        <v>9</v>
      </c>
      <c r="CJ338" s="92" t="s">
        <v>100</v>
      </c>
      <c r="CK338" s="92" t="s">
        <v>905</v>
      </c>
      <c r="CL338" s="93" t="s">
        <v>625</v>
      </c>
      <c r="CM338" s="291">
        <v>433</v>
      </c>
    </row>
    <row r="339" spans="1:91" s="49" customFormat="1" ht="13.5">
      <c r="A339" s="171"/>
      <c r="B339" s="51"/>
      <c r="AA339" s="171"/>
      <c r="AB339" s="171"/>
      <c r="AC339" s="171"/>
      <c r="AD339" s="173"/>
      <c r="AE339" s="173"/>
      <c r="AF339" s="173"/>
      <c r="AG339" s="173"/>
      <c r="AH339" s="173"/>
      <c r="AI339" s="173"/>
      <c r="AJ339" s="173"/>
      <c r="AK339" s="173"/>
      <c r="AL339" s="173"/>
      <c r="AM339" s="173"/>
      <c r="AN339" s="173"/>
      <c r="AO339" s="173"/>
      <c r="AP339" s="173"/>
      <c r="AQ339" s="173"/>
      <c r="AR339" s="173"/>
      <c r="AS339" s="173"/>
      <c r="AT339" s="173"/>
      <c r="AU339" s="173"/>
      <c r="AV339" s="173"/>
      <c r="AW339" s="173"/>
      <c r="AX339" s="173"/>
      <c r="AY339" s="173"/>
      <c r="AZ339" s="173"/>
      <c r="BA339" s="173"/>
      <c r="BB339" s="173"/>
      <c r="BC339" s="173"/>
      <c r="BD339" s="173"/>
      <c r="BE339" s="173"/>
      <c r="BF339" s="173"/>
      <c r="BG339" s="173"/>
      <c r="BH339" s="173"/>
      <c r="BI339" s="173"/>
      <c r="BJ339" s="173"/>
      <c r="BK339" s="173"/>
      <c r="BL339" s="173"/>
      <c r="BM339" s="173"/>
      <c r="BN339" s="173"/>
      <c r="BO339" s="173"/>
      <c r="BP339" s="173"/>
      <c r="BQ339" s="173"/>
      <c r="BR339" s="173"/>
      <c r="BS339" s="173"/>
      <c r="BT339" s="173"/>
      <c r="BU339" s="173"/>
      <c r="BV339" s="173"/>
      <c r="CI339" s="294">
        <v>9</v>
      </c>
      <c r="CJ339" s="92" t="s">
        <v>100</v>
      </c>
      <c r="CK339" s="92" t="s">
        <v>905</v>
      </c>
      <c r="CL339" s="93" t="s">
        <v>626</v>
      </c>
      <c r="CM339" s="291">
        <v>434</v>
      </c>
    </row>
    <row r="340" spans="1:91" s="49" customFormat="1" ht="13.5">
      <c r="A340" s="171"/>
      <c r="B340" s="51"/>
      <c r="AA340" s="171"/>
      <c r="AB340" s="171"/>
      <c r="AC340" s="171"/>
      <c r="AD340" s="173"/>
      <c r="AE340" s="173"/>
      <c r="AF340" s="173"/>
      <c r="AG340" s="173"/>
      <c r="AH340" s="173"/>
      <c r="AI340" s="173"/>
      <c r="AJ340" s="173"/>
      <c r="AK340" s="173"/>
      <c r="AL340" s="173"/>
      <c r="AM340" s="173"/>
      <c r="AN340" s="173"/>
      <c r="AO340" s="173"/>
      <c r="AP340" s="173"/>
      <c r="AQ340" s="173"/>
      <c r="AR340" s="173"/>
      <c r="AS340" s="173"/>
      <c r="AT340" s="173"/>
      <c r="AU340" s="173"/>
      <c r="AV340" s="173"/>
      <c r="AW340" s="173"/>
      <c r="AX340" s="173"/>
      <c r="AY340" s="173"/>
      <c r="AZ340" s="173"/>
      <c r="BA340" s="173"/>
      <c r="BB340" s="173"/>
      <c r="BC340" s="173"/>
      <c r="BD340" s="173"/>
      <c r="BE340" s="173"/>
      <c r="BF340" s="173"/>
      <c r="BG340" s="173"/>
      <c r="BH340" s="173"/>
      <c r="BI340" s="173"/>
      <c r="BJ340" s="173"/>
      <c r="BK340" s="173"/>
      <c r="BL340" s="173"/>
      <c r="BM340" s="173"/>
      <c r="BN340" s="173"/>
      <c r="BO340" s="173"/>
      <c r="BP340" s="173"/>
      <c r="BQ340" s="173"/>
      <c r="BR340" s="173"/>
      <c r="BS340" s="173"/>
      <c r="BT340" s="173"/>
      <c r="BU340" s="173"/>
      <c r="BV340" s="173"/>
      <c r="CI340" s="294">
        <v>9</v>
      </c>
      <c r="CJ340" s="92" t="s">
        <v>100</v>
      </c>
      <c r="CK340" s="92" t="s">
        <v>905</v>
      </c>
      <c r="CL340" s="93" t="s">
        <v>627</v>
      </c>
      <c r="CM340" s="291">
        <v>435</v>
      </c>
    </row>
    <row r="341" spans="1:91" s="49" customFormat="1" ht="13.5">
      <c r="A341" s="171"/>
      <c r="B341" s="51"/>
      <c r="AA341" s="171"/>
      <c r="AB341" s="171"/>
      <c r="AC341" s="171"/>
      <c r="AD341" s="173"/>
      <c r="AE341" s="173"/>
      <c r="AF341" s="173"/>
      <c r="AG341" s="173"/>
      <c r="AH341" s="173"/>
      <c r="AI341" s="173"/>
      <c r="AJ341" s="173"/>
      <c r="AK341" s="173"/>
      <c r="AL341" s="173"/>
      <c r="AM341" s="173"/>
      <c r="AN341" s="173"/>
      <c r="AO341" s="173"/>
      <c r="AP341" s="173"/>
      <c r="AQ341" s="173"/>
      <c r="AR341" s="173"/>
      <c r="AS341" s="173"/>
      <c r="AT341" s="173"/>
      <c r="AU341" s="173"/>
      <c r="AV341" s="173"/>
      <c r="AW341" s="173"/>
      <c r="AX341" s="173"/>
      <c r="AY341" s="173"/>
      <c r="AZ341" s="173"/>
      <c r="BA341" s="173"/>
      <c r="BB341" s="173"/>
      <c r="BC341" s="173"/>
      <c r="BD341" s="173"/>
      <c r="BE341" s="173"/>
      <c r="BF341" s="173"/>
      <c r="BG341" s="173"/>
      <c r="BH341" s="173"/>
      <c r="BI341" s="173"/>
      <c r="BJ341" s="173"/>
      <c r="BK341" s="173"/>
      <c r="BL341" s="173"/>
      <c r="BM341" s="173"/>
      <c r="BN341" s="173"/>
      <c r="BO341" s="173"/>
      <c r="BP341" s="173"/>
      <c r="BQ341" s="173"/>
      <c r="BR341" s="173"/>
      <c r="BS341" s="173"/>
      <c r="BT341" s="173"/>
      <c r="BU341" s="173"/>
      <c r="BV341" s="173"/>
      <c r="CI341" s="294">
        <v>9</v>
      </c>
      <c r="CJ341" s="92" t="s">
        <v>100</v>
      </c>
      <c r="CK341" s="92" t="s">
        <v>905</v>
      </c>
      <c r="CL341" s="93" t="s">
        <v>628</v>
      </c>
      <c r="CM341" s="291">
        <v>436</v>
      </c>
    </row>
    <row r="342" spans="1:91" s="49" customFormat="1" ht="13.5">
      <c r="A342" s="171"/>
      <c r="B342" s="51"/>
      <c r="AA342" s="171"/>
      <c r="AB342" s="171"/>
      <c r="AC342" s="171"/>
      <c r="AD342" s="173"/>
      <c r="AE342" s="173"/>
      <c r="AF342" s="173"/>
      <c r="AG342" s="173"/>
      <c r="AH342" s="173"/>
      <c r="AI342" s="173"/>
      <c r="AJ342" s="173"/>
      <c r="AK342" s="173"/>
      <c r="AL342" s="173"/>
      <c r="AM342" s="173"/>
      <c r="AN342" s="173"/>
      <c r="AO342" s="173"/>
      <c r="AP342" s="173"/>
      <c r="AQ342" s="173"/>
      <c r="AR342" s="173"/>
      <c r="AS342" s="173"/>
      <c r="AT342" s="173"/>
      <c r="AU342" s="173"/>
      <c r="AV342" s="173"/>
      <c r="AW342" s="173"/>
      <c r="AX342" s="173"/>
      <c r="AY342" s="173"/>
      <c r="AZ342" s="173"/>
      <c r="BA342" s="173"/>
      <c r="BB342" s="173"/>
      <c r="BC342" s="173"/>
      <c r="BD342" s="173"/>
      <c r="BE342" s="173"/>
      <c r="BF342" s="173"/>
      <c r="BG342" s="173"/>
      <c r="BH342" s="173"/>
      <c r="BI342" s="173"/>
      <c r="BJ342" s="173"/>
      <c r="BK342" s="173"/>
      <c r="BL342" s="173"/>
      <c r="BM342" s="173"/>
      <c r="BN342" s="173"/>
      <c r="BO342" s="173"/>
      <c r="BP342" s="173"/>
      <c r="BQ342" s="173"/>
      <c r="BR342" s="173"/>
      <c r="BS342" s="173"/>
      <c r="BT342" s="173"/>
      <c r="BU342" s="173"/>
      <c r="BV342" s="173"/>
      <c r="CI342" s="294">
        <v>9</v>
      </c>
      <c r="CJ342" s="92" t="s">
        <v>100</v>
      </c>
      <c r="CK342" s="92" t="s">
        <v>905</v>
      </c>
      <c r="CL342" s="93" t="s">
        <v>629</v>
      </c>
      <c r="CM342" s="291">
        <v>437</v>
      </c>
    </row>
    <row r="343" spans="1:91" s="49" customFormat="1" ht="13.5">
      <c r="A343" s="171"/>
      <c r="B343" s="51"/>
      <c r="AA343" s="171"/>
      <c r="AB343" s="171"/>
      <c r="AC343" s="171"/>
      <c r="AD343" s="173"/>
      <c r="AE343" s="173"/>
      <c r="AF343" s="173"/>
      <c r="AG343" s="173"/>
      <c r="AH343" s="173"/>
      <c r="AI343" s="173"/>
      <c r="AJ343" s="173"/>
      <c r="AK343" s="173"/>
      <c r="AL343" s="173"/>
      <c r="AM343" s="173"/>
      <c r="AN343" s="173"/>
      <c r="AO343" s="173"/>
      <c r="AP343" s="173"/>
      <c r="AQ343" s="173"/>
      <c r="AR343" s="173"/>
      <c r="AS343" s="173"/>
      <c r="AT343" s="173"/>
      <c r="AU343" s="173"/>
      <c r="AV343" s="173"/>
      <c r="AW343" s="173"/>
      <c r="AX343" s="173"/>
      <c r="AY343" s="173"/>
      <c r="AZ343" s="173"/>
      <c r="BA343" s="173"/>
      <c r="BB343" s="173"/>
      <c r="BC343" s="173"/>
      <c r="BD343" s="173"/>
      <c r="BE343" s="173"/>
      <c r="BF343" s="173"/>
      <c r="BG343" s="173"/>
      <c r="BH343" s="173"/>
      <c r="BI343" s="173"/>
      <c r="BJ343" s="173"/>
      <c r="BK343" s="173"/>
      <c r="BL343" s="173"/>
      <c r="BM343" s="173"/>
      <c r="BN343" s="173"/>
      <c r="BO343" s="173"/>
      <c r="BP343" s="173"/>
      <c r="BQ343" s="173"/>
      <c r="BR343" s="173"/>
      <c r="BS343" s="173"/>
      <c r="BT343" s="173"/>
      <c r="BU343" s="173"/>
      <c r="BV343" s="173"/>
      <c r="CI343" s="294">
        <v>9</v>
      </c>
      <c r="CJ343" s="92" t="s">
        <v>100</v>
      </c>
      <c r="CK343" s="92" t="s">
        <v>905</v>
      </c>
      <c r="CL343" s="93" t="s">
        <v>630</v>
      </c>
      <c r="CM343" s="291">
        <v>438</v>
      </c>
    </row>
    <row r="344" spans="1:91" s="49" customFormat="1" ht="13.5">
      <c r="A344" s="171"/>
      <c r="B344" s="51"/>
      <c r="AA344" s="171"/>
      <c r="AB344" s="171"/>
      <c r="AC344" s="171"/>
      <c r="AD344" s="173"/>
      <c r="AE344" s="173"/>
      <c r="AF344" s="173"/>
      <c r="AG344" s="173"/>
      <c r="AH344" s="173"/>
      <c r="AI344" s="173"/>
      <c r="AJ344" s="173"/>
      <c r="AK344" s="173"/>
      <c r="AL344" s="173"/>
      <c r="AM344" s="173"/>
      <c r="AN344" s="173"/>
      <c r="AO344" s="173"/>
      <c r="AP344" s="173"/>
      <c r="AQ344" s="173"/>
      <c r="AR344" s="173"/>
      <c r="AS344" s="173"/>
      <c r="AT344" s="173"/>
      <c r="AU344" s="173"/>
      <c r="AV344" s="173"/>
      <c r="AW344" s="173"/>
      <c r="AX344" s="173"/>
      <c r="AY344" s="173"/>
      <c r="AZ344" s="173"/>
      <c r="BA344" s="173"/>
      <c r="BB344" s="173"/>
      <c r="BC344" s="173"/>
      <c r="BD344" s="173"/>
      <c r="BE344" s="173"/>
      <c r="BF344" s="173"/>
      <c r="BG344" s="173"/>
      <c r="BH344" s="173"/>
      <c r="BI344" s="173"/>
      <c r="BJ344" s="173"/>
      <c r="BK344" s="173"/>
      <c r="BL344" s="173"/>
      <c r="BM344" s="173"/>
      <c r="BN344" s="173"/>
      <c r="BO344" s="173"/>
      <c r="BP344" s="173"/>
      <c r="BQ344" s="173"/>
      <c r="BR344" s="173"/>
      <c r="BS344" s="173"/>
      <c r="BT344" s="173"/>
      <c r="BU344" s="173"/>
      <c r="BV344" s="173"/>
      <c r="CI344" s="294">
        <v>9</v>
      </c>
      <c r="CJ344" s="92" t="s">
        <v>100</v>
      </c>
      <c r="CK344" s="92" t="s">
        <v>905</v>
      </c>
      <c r="CL344" s="93" t="s">
        <v>631</v>
      </c>
      <c r="CM344" s="291">
        <v>439</v>
      </c>
    </row>
    <row r="345" spans="1:91" s="49" customFormat="1" ht="13.5">
      <c r="A345" s="171"/>
      <c r="B345" s="51"/>
      <c r="AA345" s="171"/>
      <c r="AB345" s="171"/>
      <c r="AC345" s="171"/>
      <c r="AD345" s="173"/>
      <c r="AE345" s="173"/>
      <c r="AF345" s="173"/>
      <c r="AG345" s="173"/>
      <c r="AH345" s="173"/>
      <c r="AI345" s="173"/>
      <c r="AJ345" s="173"/>
      <c r="AK345" s="173"/>
      <c r="AL345" s="173"/>
      <c r="AM345" s="173"/>
      <c r="AN345" s="173"/>
      <c r="AO345" s="173"/>
      <c r="AP345" s="173"/>
      <c r="AQ345" s="173"/>
      <c r="AR345" s="173"/>
      <c r="AS345" s="173"/>
      <c r="AT345" s="173"/>
      <c r="AU345" s="173"/>
      <c r="AV345" s="173"/>
      <c r="AW345" s="173"/>
      <c r="AX345" s="173"/>
      <c r="AY345" s="173"/>
      <c r="AZ345" s="173"/>
      <c r="BA345" s="173"/>
      <c r="BB345" s="173"/>
      <c r="BC345" s="173"/>
      <c r="BD345" s="173"/>
      <c r="BE345" s="173"/>
      <c r="BF345" s="173"/>
      <c r="BG345" s="173"/>
      <c r="BH345" s="173"/>
      <c r="BI345" s="173"/>
      <c r="BJ345" s="173"/>
      <c r="BK345" s="173"/>
      <c r="BL345" s="173"/>
      <c r="BM345" s="173"/>
      <c r="BN345" s="173"/>
      <c r="BO345" s="173"/>
      <c r="BP345" s="173"/>
      <c r="BQ345" s="173"/>
      <c r="BR345" s="173"/>
      <c r="BS345" s="173"/>
      <c r="BT345" s="173"/>
      <c r="BU345" s="173"/>
      <c r="BV345" s="173"/>
      <c r="CI345" s="294">
        <v>9</v>
      </c>
      <c r="CJ345" s="92" t="s">
        <v>100</v>
      </c>
      <c r="CK345" s="92" t="s">
        <v>905</v>
      </c>
      <c r="CL345" s="93" t="s">
        <v>623</v>
      </c>
      <c r="CM345" s="291">
        <v>440</v>
      </c>
    </row>
    <row r="346" spans="1:91" s="49" customFormat="1" ht="13.5">
      <c r="A346" s="171"/>
      <c r="B346" s="51"/>
      <c r="AA346" s="171"/>
      <c r="AB346" s="171"/>
      <c r="AC346" s="171"/>
      <c r="AD346" s="173"/>
      <c r="AE346" s="173"/>
      <c r="AF346" s="173"/>
      <c r="AG346" s="173"/>
      <c r="AH346" s="173"/>
      <c r="AI346" s="173"/>
      <c r="AJ346" s="173"/>
      <c r="AK346" s="173"/>
      <c r="AL346" s="173"/>
      <c r="AM346" s="173"/>
      <c r="AN346" s="173"/>
      <c r="AO346" s="173"/>
      <c r="AP346" s="173"/>
      <c r="AQ346" s="173"/>
      <c r="AR346" s="173"/>
      <c r="AS346" s="173"/>
      <c r="AT346" s="173"/>
      <c r="AU346" s="173"/>
      <c r="AV346" s="173"/>
      <c r="AW346" s="173"/>
      <c r="AX346" s="173"/>
      <c r="AY346" s="173"/>
      <c r="AZ346" s="173"/>
      <c r="BA346" s="173"/>
      <c r="BB346" s="173"/>
      <c r="BC346" s="173"/>
      <c r="BD346" s="173"/>
      <c r="BE346" s="173"/>
      <c r="BF346" s="173"/>
      <c r="BG346" s="173"/>
      <c r="BH346" s="173"/>
      <c r="BI346" s="173"/>
      <c r="BJ346" s="173"/>
      <c r="BK346" s="173"/>
      <c r="BL346" s="173"/>
      <c r="BM346" s="173"/>
      <c r="BN346" s="173"/>
      <c r="BO346" s="173"/>
      <c r="BP346" s="173"/>
      <c r="BQ346" s="173"/>
      <c r="BR346" s="173"/>
      <c r="BS346" s="173"/>
      <c r="BT346" s="173"/>
      <c r="BU346" s="173"/>
      <c r="BV346" s="173"/>
      <c r="CI346" s="294">
        <v>9</v>
      </c>
      <c r="CJ346" s="92" t="s">
        <v>100</v>
      </c>
      <c r="CK346" s="92" t="s">
        <v>905</v>
      </c>
      <c r="CL346" s="93" t="s">
        <v>632</v>
      </c>
      <c r="CM346" s="291">
        <v>441</v>
      </c>
    </row>
    <row r="347" spans="1:91" s="49" customFormat="1" ht="13.5">
      <c r="A347" s="171"/>
      <c r="B347" s="51"/>
      <c r="AA347" s="171"/>
      <c r="AB347" s="171"/>
      <c r="AC347" s="171"/>
      <c r="AD347" s="173"/>
      <c r="AE347" s="173"/>
      <c r="AF347" s="173"/>
      <c r="AG347" s="173"/>
      <c r="AH347" s="173"/>
      <c r="AI347" s="173"/>
      <c r="AJ347" s="173"/>
      <c r="AK347" s="173"/>
      <c r="AL347" s="173"/>
      <c r="AM347" s="173"/>
      <c r="AN347" s="173"/>
      <c r="AO347" s="173"/>
      <c r="AP347" s="173"/>
      <c r="AQ347" s="173"/>
      <c r="AR347" s="173"/>
      <c r="AS347" s="173"/>
      <c r="AT347" s="173"/>
      <c r="AU347" s="173"/>
      <c r="AV347" s="173"/>
      <c r="AW347" s="173"/>
      <c r="AX347" s="173"/>
      <c r="AY347" s="173"/>
      <c r="AZ347" s="173"/>
      <c r="BA347" s="173"/>
      <c r="BB347" s="173"/>
      <c r="BC347" s="173"/>
      <c r="BD347" s="173"/>
      <c r="BE347" s="173"/>
      <c r="BF347" s="173"/>
      <c r="BG347" s="173"/>
      <c r="BH347" s="173"/>
      <c r="BI347" s="173"/>
      <c r="BJ347" s="173"/>
      <c r="BK347" s="173"/>
      <c r="BL347" s="173"/>
      <c r="BM347" s="173"/>
      <c r="BN347" s="173"/>
      <c r="BO347" s="173"/>
      <c r="BP347" s="173"/>
      <c r="BQ347" s="173"/>
      <c r="BR347" s="173"/>
      <c r="BS347" s="173"/>
      <c r="BT347" s="173"/>
      <c r="BU347" s="173"/>
      <c r="BV347" s="173"/>
      <c r="CI347" s="294">
        <v>9</v>
      </c>
      <c r="CJ347" s="92" t="s">
        <v>100</v>
      </c>
      <c r="CK347" s="92" t="s">
        <v>905</v>
      </c>
      <c r="CL347" s="93" t="s">
        <v>976</v>
      </c>
      <c r="CM347" s="291">
        <v>442</v>
      </c>
    </row>
    <row r="348" spans="1:91" s="49" customFormat="1" ht="13.5">
      <c r="A348" s="171"/>
      <c r="B348" s="51"/>
      <c r="AA348" s="171"/>
      <c r="AB348" s="171"/>
      <c r="AC348" s="171"/>
      <c r="AD348" s="173"/>
      <c r="AE348" s="173"/>
      <c r="AF348" s="173"/>
      <c r="AG348" s="173"/>
      <c r="AH348" s="173"/>
      <c r="AI348" s="173"/>
      <c r="AJ348" s="173"/>
      <c r="AK348" s="173"/>
      <c r="AL348" s="173"/>
      <c r="AM348" s="173"/>
      <c r="AN348" s="173"/>
      <c r="AO348" s="173"/>
      <c r="AP348" s="173"/>
      <c r="AQ348" s="173"/>
      <c r="AR348" s="173"/>
      <c r="AS348" s="173"/>
      <c r="AT348" s="173"/>
      <c r="AU348" s="173"/>
      <c r="AV348" s="173"/>
      <c r="AW348" s="173"/>
      <c r="AX348" s="173"/>
      <c r="AY348" s="173"/>
      <c r="AZ348" s="173"/>
      <c r="BA348" s="173"/>
      <c r="BB348" s="173"/>
      <c r="BC348" s="173"/>
      <c r="BD348" s="173"/>
      <c r="BE348" s="173"/>
      <c r="BF348" s="173"/>
      <c r="BG348" s="173"/>
      <c r="BH348" s="173"/>
      <c r="BI348" s="173"/>
      <c r="BJ348" s="173"/>
      <c r="BK348" s="173"/>
      <c r="BL348" s="173"/>
      <c r="BM348" s="173"/>
      <c r="BN348" s="173"/>
      <c r="BO348" s="173"/>
      <c r="BP348" s="173"/>
      <c r="BQ348" s="173"/>
      <c r="BR348" s="173"/>
      <c r="BS348" s="173"/>
      <c r="BT348" s="173"/>
      <c r="BU348" s="173"/>
      <c r="BV348" s="173"/>
      <c r="CI348" s="294"/>
      <c r="CJ348" s="92"/>
      <c r="CK348" s="92"/>
      <c r="CL348" s="93"/>
      <c r="CM348" s="291">
        <v>443</v>
      </c>
    </row>
    <row r="349" spans="1:91" s="49" customFormat="1" ht="13.5">
      <c r="A349" s="171"/>
      <c r="B349" s="51"/>
      <c r="AA349" s="171"/>
      <c r="AB349" s="171"/>
      <c r="AC349" s="171"/>
      <c r="AD349" s="173"/>
      <c r="AE349" s="173"/>
      <c r="AF349" s="173"/>
      <c r="AG349" s="173"/>
      <c r="AH349" s="173"/>
      <c r="AI349" s="173"/>
      <c r="AJ349" s="173"/>
      <c r="AK349" s="173"/>
      <c r="AL349" s="173"/>
      <c r="AM349" s="173"/>
      <c r="AN349" s="173"/>
      <c r="AO349" s="173"/>
      <c r="AP349" s="173"/>
      <c r="AQ349" s="173"/>
      <c r="AR349" s="173"/>
      <c r="AS349" s="173"/>
      <c r="AT349" s="173"/>
      <c r="AU349" s="173"/>
      <c r="AV349" s="173"/>
      <c r="AW349" s="173"/>
      <c r="AX349" s="173"/>
      <c r="AY349" s="173"/>
      <c r="AZ349" s="173"/>
      <c r="BA349" s="173"/>
      <c r="BB349" s="173"/>
      <c r="BC349" s="173"/>
      <c r="BD349" s="173"/>
      <c r="BE349" s="173"/>
      <c r="BF349" s="173"/>
      <c r="BG349" s="173"/>
      <c r="BH349" s="173"/>
      <c r="BI349" s="173"/>
      <c r="BJ349" s="173"/>
      <c r="BK349" s="173"/>
      <c r="BL349" s="173"/>
      <c r="BM349" s="173"/>
      <c r="BN349" s="173"/>
      <c r="BO349" s="173"/>
      <c r="BP349" s="173"/>
      <c r="BQ349" s="173"/>
      <c r="BR349" s="173"/>
      <c r="BS349" s="173"/>
      <c r="BT349" s="173"/>
      <c r="BU349" s="173"/>
      <c r="BV349" s="173"/>
      <c r="CI349" s="294"/>
      <c r="CJ349" s="92"/>
      <c r="CK349" s="92"/>
      <c r="CL349" s="93"/>
      <c r="CM349" s="291">
        <v>444</v>
      </c>
    </row>
    <row r="350" spans="1:91" s="49" customFormat="1" ht="13.5">
      <c r="A350" s="171"/>
      <c r="B350" s="51"/>
      <c r="AA350" s="171"/>
      <c r="AB350" s="171"/>
      <c r="AC350" s="171"/>
      <c r="AD350" s="173"/>
      <c r="AE350" s="173"/>
      <c r="AF350" s="173"/>
      <c r="AG350" s="173"/>
      <c r="AH350" s="173"/>
      <c r="AI350" s="173"/>
      <c r="AJ350" s="173"/>
      <c r="AK350" s="173"/>
      <c r="AL350" s="173"/>
      <c r="AM350" s="173"/>
      <c r="AN350" s="173"/>
      <c r="AO350" s="173"/>
      <c r="AP350" s="173"/>
      <c r="AQ350" s="173"/>
      <c r="AR350" s="173"/>
      <c r="AS350" s="173"/>
      <c r="AT350" s="173"/>
      <c r="AU350" s="173"/>
      <c r="AV350" s="173"/>
      <c r="AW350" s="173"/>
      <c r="AX350" s="173"/>
      <c r="AY350" s="173"/>
      <c r="AZ350" s="173"/>
      <c r="BA350" s="173"/>
      <c r="BB350" s="173"/>
      <c r="BC350" s="173"/>
      <c r="BD350" s="173"/>
      <c r="BE350" s="173"/>
      <c r="BF350" s="173"/>
      <c r="BG350" s="173"/>
      <c r="BH350" s="173"/>
      <c r="BI350" s="173"/>
      <c r="BJ350" s="173"/>
      <c r="BK350" s="173"/>
      <c r="BL350" s="173"/>
      <c r="BM350" s="173"/>
      <c r="BN350" s="173"/>
      <c r="BO350" s="173"/>
      <c r="BP350" s="173"/>
      <c r="BQ350" s="173"/>
      <c r="BR350" s="173"/>
      <c r="BS350" s="173"/>
      <c r="BT350" s="173"/>
      <c r="BU350" s="173"/>
      <c r="BV350" s="173"/>
      <c r="CI350" s="294"/>
      <c r="CJ350" s="92"/>
      <c r="CK350" s="92"/>
      <c r="CL350" s="93"/>
      <c r="CM350" s="291">
        <v>445</v>
      </c>
    </row>
    <row r="351" spans="1:91" s="49" customFormat="1" ht="13.5">
      <c r="A351" s="171"/>
      <c r="B351" s="51"/>
      <c r="AA351" s="171"/>
      <c r="AB351" s="171"/>
      <c r="AC351" s="171"/>
      <c r="AD351" s="173"/>
      <c r="AE351" s="173"/>
      <c r="AF351" s="173"/>
      <c r="AG351" s="173"/>
      <c r="AH351" s="173"/>
      <c r="AI351" s="173"/>
      <c r="AJ351" s="173"/>
      <c r="AK351" s="173"/>
      <c r="AL351" s="173"/>
      <c r="AM351" s="173"/>
      <c r="AN351" s="173"/>
      <c r="AO351" s="173"/>
      <c r="AP351" s="173"/>
      <c r="AQ351" s="173"/>
      <c r="AR351" s="173"/>
      <c r="AS351" s="173"/>
      <c r="AT351" s="173"/>
      <c r="AU351" s="173"/>
      <c r="AV351" s="173"/>
      <c r="AW351" s="173"/>
      <c r="AX351" s="173"/>
      <c r="AY351" s="173"/>
      <c r="AZ351" s="173"/>
      <c r="BA351" s="173"/>
      <c r="BB351" s="173"/>
      <c r="BC351" s="173"/>
      <c r="BD351" s="173"/>
      <c r="BE351" s="173"/>
      <c r="BF351" s="173"/>
      <c r="BG351" s="173"/>
      <c r="BH351" s="173"/>
      <c r="BI351" s="173"/>
      <c r="BJ351" s="173"/>
      <c r="BK351" s="173"/>
      <c r="BL351" s="173"/>
      <c r="BM351" s="173"/>
      <c r="BN351" s="173"/>
      <c r="BO351" s="173"/>
      <c r="BP351" s="173"/>
      <c r="BQ351" s="173"/>
      <c r="BR351" s="173"/>
      <c r="BS351" s="173"/>
      <c r="BT351" s="173"/>
      <c r="BU351" s="173"/>
      <c r="BV351" s="173"/>
      <c r="CI351" s="294">
        <v>10</v>
      </c>
      <c r="CJ351" s="92" t="s">
        <v>84</v>
      </c>
      <c r="CK351" s="92" t="s">
        <v>978</v>
      </c>
      <c r="CL351" s="93" t="s">
        <v>523</v>
      </c>
      <c r="CM351" s="291">
        <v>446</v>
      </c>
    </row>
    <row r="352" spans="1:91" s="49" customFormat="1" ht="13.5">
      <c r="A352" s="171"/>
      <c r="B352" s="51"/>
      <c r="AA352" s="171"/>
      <c r="AB352" s="171"/>
      <c r="AC352" s="171"/>
      <c r="AD352" s="173"/>
      <c r="AE352" s="173"/>
      <c r="AF352" s="173"/>
      <c r="AG352" s="173"/>
      <c r="AH352" s="173"/>
      <c r="AI352" s="173"/>
      <c r="AJ352" s="173"/>
      <c r="AK352" s="173"/>
      <c r="AL352" s="173"/>
      <c r="AM352" s="173"/>
      <c r="AN352" s="173"/>
      <c r="AO352" s="173"/>
      <c r="AP352" s="173"/>
      <c r="AQ352" s="173"/>
      <c r="AR352" s="173"/>
      <c r="AS352" s="173"/>
      <c r="AT352" s="173"/>
      <c r="AU352" s="173"/>
      <c r="AV352" s="173"/>
      <c r="AW352" s="173"/>
      <c r="AX352" s="173"/>
      <c r="AY352" s="173"/>
      <c r="AZ352" s="173"/>
      <c r="BA352" s="173"/>
      <c r="BB352" s="173"/>
      <c r="BC352" s="173"/>
      <c r="BD352" s="173"/>
      <c r="BE352" s="173"/>
      <c r="BF352" s="173"/>
      <c r="BG352" s="173"/>
      <c r="BH352" s="173"/>
      <c r="BI352" s="173"/>
      <c r="BJ352" s="173"/>
      <c r="BK352" s="173"/>
      <c r="BL352" s="173"/>
      <c r="BM352" s="173"/>
      <c r="BN352" s="173"/>
      <c r="BO352" s="173"/>
      <c r="BP352" s="173"/>
      <c r="BQ352" s="173"/>
      <c r="BR352" s="173"/>
      <c r="BS352" s="173"/>
      <c r="BT352" s="173"/>
      <c r="BU352" s="173"/>
      <c r="BV352" s="173"/>
      <c r="CI352" s="294">
        <v>10</v>
      </c>
      <c r="CJ352" s="92" t="s">
        <v>84</v>
      </c>
      <c r="CK352" s="92" t="s">
        <v>978</v>
      </c>
      <c r="CL352" s="93" t="s">
        <v>524</v>
      </c>
      <c r="CM352" s="291">
        <v>447</v>
      </c>
    </row>
    <row r="353" spans="1:91" s="49" customFormat="1" ht="13.5">
      <c r="A353" s="171"/>
      <c r="B353" s="51"/>
      <c r="AA353" s="171"/>
      <c r="AB353" s="171"/>
      <c r="AC353" s="171"/>
      <c r="AD353" s="173"/>
      <c r="AE353" s="173"/>
      <c r="AF353" s="173"/>
      <c r="AG353" s="173"/>
      <c r="AH353" s="173"/>
      <c r="AI353" s="173"/>
      <c r="AJ353" s="173"/>
      <c r="AK353" s="173"/>
      <c r="AL353" s="173"/>
      <c r="AM353" s="173"/>
      <c r="AN353" s="173"/>
      <c r="AO353" s="173"/>
      <c r="AP353" s="173"/>
      <c r="AQ353" s="173"/>
      <c r="AR353" s="173"/>
      <c r="AS353" s="173"/>
      <c r="AT353" s="173"/>
      <c r="AU353" s="173"/>
      <c r="AV353" s="173"/>
      <c r="AW353" s="173"/>
      <c r="AX353" s="173"/>
      <c r="AY353" s="173"/>
      <c r="AZ353" s="173"/>
      <c r="BA353" s="173"/>
      <c r="BB353" s="173"/>
      <c r="BC353" s="173"/>
      <c r="BD353" s="173"/>
      <c r="BE353" s="173"/>
      <c r="BF353" s="173"/>
      <c r="BG353" s="173"/>
      <c r="BH353" s="173"/>
      <c r="BI353" s="173"/>
      <c r="BJ353" s="173"/>
      <c r="BK353" s="173"/>
      <c r="BL353" s="173"/>
      <c r="BM353" s="173"/>
      <c r="BN353" s="173"/>
      <c r="BO353" s="173"/>
      <c r="BP353" s="173"/>
      <c r="BQ353" s="173"/>
      <c r="BR353" s="173"/>
      <c r="BS353" s="173"/>
      <c r="BT353" s="173"/>
      <c r="BU353" s="173"/>
      <c r="BV353" s="173"/>
      <c r="CI353" s="294">
        <v>10</v>
      </c>
      <c r="CJ353" s="92" t="s">
        <v>84</v>
      </c>
      <c r="CK353" s="92" t="s">
        <v>978</v>
      </c>
      <c r="CL353" s="93" t="s">
        <v>1088</v>
      </c>
      <c r="CM353" s="291">
        <v>448</v>
      </c>
    </row>
    <row r="354" spans="1:91" s="49" customFormat="1" ht="13.5">
      <c r="A354" s="171"/>
      <c r="B354" s="51"/>
      <c r="AA354" s="171"/>
      <c r="AB354" s="171"/>
      <c r="AC354" s="171"/>
      <c r="AD354" s="173"/>
      <c r="AE354" s="173"/>
      <c r="AF354" s="173"/>
      <c r="AG354" s="173"/>
      <c r="AH354" s="173"/>
      <c r="AI354" s="173"/>
      <c r="AJ354" s="173"/>
      <c r="AK354" s="173"/>
      <c r="AL354" s="173"/>
      <c r="AM354" s="173"/>
      <c r="AN354" s="173"/>
      <c r="AO354" s="173"/>
      <c r="AP354" s="173"/>
      <c r="AQ354" s="173"/>
      <c r="AR354" s="173"/>
      <c r="AS354" s="173"/>
      <c r="AT354" s="173"/>
      <c r="AU354" s="173"/>
      <c r="AV354" s="173"/>
      <c r="AW354" s="173"/>
      <c r="AX354" s="173"/>
      <c r="AY354" s="173"/>
      <c r="AZ354" s="173"/>
      <c r="BA354" s="173"/>
      <c r="BB354" s="173"/>
      <c r="BC354" s="173"/>
      <c r="BD354" s="173"/>
      <c r="BE354" s="173"/>
      <c r="BF354" s="173"/>
      <c r="BG354" s="173"/>
      <c r="BH354" s="173"/>
      <c r="BI354" s="173"/>
      <c r="BJ354" s="173"/>
      <c r="BK354" s="173"/>
      <c r="BL354" s="173"/>
      <c r="BM354" s="173"/>
      <c r="BN354" s="173"/>
      <c r="BO354" s="173"/>
      <c r="BP354" s="173"/>
      <c r="BQ354" s="173"/>
      <c r="BR354" s="173"/>
      <c r="BS354" s="173"/>
      <c r="BT354" s="173"/>
      <c r="BU354" s="173"/>
      <c r="BV354" s="173"/>
      <c r="CI354" s="294">
        <v>10</v>
      </c>
      <c r="CJ354" s="92" t="s">
        <v>84</v>
      </c>
      <c r="CK354" s="92" t="s">
        <v>978</v>
      </c>
      <c r="CL354" s="93" t="s">
        <v>1089</v>
      </c>
      <c r="CM354" s="291">
        <v>449</v>
      </c>
    </row>
    <row r="355" spans="1:91" s="49" customFormat="1" ht="13.5">
      <c r="A355" s="171"/>
      <c r="B355" s="51"/>
      <c r="AA355" s="171"/>
      <c r="AB355" s="171"/>
      <c r="AC355" s="171"/>
      <c r="AD355" s="173"/>
      <c r="AE355" s="173"/>
      <c r="AF355" s="173"/>
      <c r="AG355" s="173"/>
      <c r="AH355" s="173"/>
      <c r="AI355" s="173"/>
      <c r="AJ355" s="173"/>
      <c r="AK355" s="173"/>
      <c r="AL355" s="173"/>
      <c r="AM355" s="173"/>
      <c r="AN355" s="173"/>
      <c r="AO355" s="173"/>
      <c r="AP355" s="173"/>
      <c r="AQ355" s="173"/>
      <c r="AR355" s="173"/>
      <c r="AS355" s="173"/>
      <c r="AT355" s="173"/>
      <c r="AU355" s="173"/>
      <c r="AV355" s="173"/>
      <c r="AW355" s="173"/>
      <c r="AX355" s="173"/>
      <c r="AY355" s="173"/>
      <c r="AZ355" s="173"/>
      <c r="BA355" s="173"/>
      <c r="BB355" s="173"/>
      <c r="BC355" s="173"/>
      <c r="BD355" s="173"/>
      <c r="BE355" s="173"/>
      <c r="BF355" s="173"/>
      <c r="BG355" s="173"/>
      <c r="BH355" s="173"/>
      <c r="BI355" s="173"/>
      <c r="BJ355" s="173"/>
      <c r="BK355" s="173"/>
      <c r="BL355" s="173"/>
      <c r="BM355" s="173"/>
      <c r="BN355" s="173"/>
      <c r="BO355" s="173"/>
      <c r="BP355" s="173"/>
      <c r="BQ355" s="173"/>
      <c r="BR355" s="173"/>
      <c r="BS355" s="173"/>
      <c r="BT355" s="173"/>
      <c r="BU355" s="173"/>
      <c r="BV355" s="173"/>
      <c r="CI355" s="294">
        <v>10</v>
      </c>
      <c r="CJ355" s="92" t="s">
        <v>84</v>
      </c>
      <c r="CK355" s="92" t="s">
        <v>978</v>
      </c>
      <c r="CL355" s="93" t="s">
        <v>525</v>
      </c>
      <c r="CM355" s="291">
        <v>450</v>
      </c>
    </row>
    <row r="356" spans="1:91" s="49" customFormat="1" ht="13.5">
      <c r="A356" s="171"/>
      <c r="B356" s="51"/>
      <c r="AA356" s="171"/>
      <c r="AB356" s="171"/>
      <c r="AC356" s="171"/>
      <c r="AD356" s="173"/>
      <c r="AE356" s="173"/>
      <c r="AF356" s="173"/>
      <c r="AG356" s="173"/>
      <c r="AH356" s="173"/>
      <c r="AI356" s="173"/>
      <c r="AJ356" s="173"/>
      <c r="AK356" s="173"/>
      <c r="AL356" s="173"/>
      <c r="AM356" s="173"/>
      <c r="AN356" s="173"/>
      <c r="AO356" s="173"/>
      <c r="AP356" s="173"/>
      <c r="AQ356" s="173"/>
      <c r="AR356" s="173"/>
      <c r="AS356" s="173"/>
      <c r="AT356" s="173"/>
      <c r="AU356" s="173"/>
      <c r="AV356" s="173"/>
      <c r="AW356" s="173"/>
      <c r="AX356" s="173"/>
      <c r="AY356" s="173"/>
      <c r="AZ356" s="173"/>
      <c r="BA356" s="173"/>
      <c r="BB356" s="173"/>
      <c r="BC356" s="173"/>
      <c r="BD356" s="173"/>
      <c r="BE356" s="173"/>
      <c r="BF356" s="173"/>
      <c r="BG356" s="173"/>
      <c r="BH356" s="173"/>
      <c r="BI356" s="173"/>
      <c r="BJ356" s="173"/>
      <c r="BK356" s="173"/>
      <c r="BL356" s="173"/>
      <c r="BM356" s="173"/>
      <c r="BN356" s="173"/>
      <c r="BO356" s="173"/>
      <c r="BP356" s="173"/>
      <c r="BQ356" s="173"/>
      <c r="BR356" s="173"/>
      <c r="BS356" s="173"/>
      <c r="BT356" s="173"/>
      <c r="BU356" s="173"/>
      <c r="BV356" s="173"/>
      <c r="CI356" s="294">
        <v>10</v>
      </c>
      <c r="CJ356" s="92" t="s">
        <v>84</v>
      </c>
      <c r="CK356" s="92" t="s">
        <v>978</v>
      </c>
      <c r="CL356" s="93" t="s">
        <v>1090</v>
      </c>
      <c r="CM356" s="291">
        <v>451</v>
      </c>
    </row>
    <row r="357" spans="1:91" s="49" customFormat="1" ht="13.5">
      <c r="A357" s="171"/>
      <c r="B357" s="51"/>
      <c r="AA357" s="171"/>
      <c r="AB357" s="171"/>
      <c r="AC357" s="171"/>
      <c r="AD357" s="173"/>
      <c r="AE357" s="173"/>
      <c r="AF357" s="173"/>
      <c r="AG357" s="173"/>
      <c r="AH357" s="173"/>
      <c r="AI357" s="173"/>
      <c r="AJ357" s="173"/>
      <c r="AK357" s="173"/>
      <c r="AL357" s="173"/>
      <c r="AM357" s="173"/>
      <c r="AN357" s="173"/>
      <c r="AO357" s="173"/>
      <c r="AP357" s="173"/>
      <c r="AQ357" s="173"/>
      <c r="AR357" s="173"/>
      <c r="AS357" s="173"/>
      <c r="AT357" s="173"/>
      <c r="AU357" s="173"/>
      <c r="AV357" s="173"/>
      <c r="AW357" s="173"/>
      <c r="AX357" s="173"/>
      <c r="AY357" s="173"/>
      <c r="AZ357" s="173"/>
      <c r="BA357" s="173"/>
      <c r="BB357" s="173"/>
      <c r="BC357" s="173"/>
      <c r="BD357" s="173"/>
      <c r="BE357" s="173"/>
      <c r="BF357" s="173"/>
      <c r="BG357" s="173"/>
      <c r="BH357" s="173"/>
      <c r="BI357" s="173"/>
      <c r="BJ357" s="173"/>
      <c r="BK357" s="173"/>
      <c r="BL357" s="173"/>
      <c r="BM357" s="173"/>
      <c r="BN357" s="173"/>
      <c r="BO357" s="173"/>
      <c r="BP357" s="173"/>
      <c r="BQ357" s="173"/>
      <c r="BR357" s="173"/>
      <c r="BS357" s="173"/>
      <c r="BT357" s="173"/>
      <c r="BU357" s="173"/>
      <c r="BV357" s="173"/>
      <c r="CI357" s="294">
        <v>10</v>
      </c>
      <c r="CJ357" s="92" t="s">
        <v>84</v>
      </c>
      <c r="CK357" s="92" t="s">
        <v>978</v>
      </c>
      <c r="CL357" s="93" t="s">
        <v>526</v>
      </c>
      <c r="CM357" s="291">
        <v>452</v>
      </c>
    </row>
    <row r="358" spans="1:91" s="49" customFormat="1" ht="13.5">
      <c r="A358" s="171"/>
      <c r="B358" s="51"/>
      <c r="AA358" s="171"/>
      <c r="AB358" s="171"/>
      <c r="AC358" s="171"/>
      <c r="AD358" s="173"/>
      <c r="AE358" s="173"/>
      <c r="AF358" s="173"/>
      <c r="AG358" s="173"/>
      <c r="AH358" s="173"/>
      <c r="AI358" s="173"/>
      <c r="AJ358" s="173"/>
      <c r="AK358" s="173"/>
      <c r="AL358" s="173"/>
      <c r="AM358" s="173"/>
      <c r="AN358" s="173"/>
      <c r="AO358" s="173"/>
      <c r="AP358" s="173"/>
      <c r="AQ358" s="173"/>
      <c r="AR358" s="173"/>
      <c r="AS358" s="173"/>
      <c r="AT358" s="173"/>
      <c r="AU358" s="173"/>
      <c r="AV358" s="173"/>
      <c r="AW358" s="173"/>
      <c r="AX358" s="173"/>
      <c r="AY358" s="173"/>
      <c r="AZ358" s="173"/>
      <c r="BA358" s="173"/>
      <c r="BB358" s="173"/>
      <c r="BC358" s="173"/>
      <c r="BD358" s="173"/>
      <c r="BE358" s="173"/>
      <c r="BF358" s="173"/>
      <c r="BG358" s="173"/>
      <c r="BH358" s="173"/>
      <c r="BI358" s="173"/>
      <c r="BJ358" s="173"/>
      <c r="BK358" s="173"/>
      <c r="BL358" s="173"/>
      <c r="BM358" s="173"/>
      <c r="BN358" s="173"/>
      <c r="BO358" s="173"/>
      <c r="BP358" s="173"/>
      <c r="BQ358" s="173"/>
      <c r="BR358" s="173"/>
      <c r="BS358" s="173"/>
      <c r="BT358" s="173"/>
      <c r="BU358" s="173"/>
      <c r="BV358" s="173"/>
      <c r="CI358" s="294">
        <v>10</v>
      </c>
      <c r="CJ358" s="92" t="s">
        <v>84</v>
      </c>
      <c r="CK358" s="92" t="s">
        <v>978</v>
      </c>
      <c r="CL358" s="93" t="s">
        <v>527</v>
      </c>
      <c r="CM358" s="291">
        <v>453</v>
      </c>
    </row>
    <row r="359" spans="1:91" s="49" customFormat="1" ht="13.5">
      <c r="A359" s="171"/>
      <c r="B359" s="51"/>
      <c r="AA359" s="171"/>
      <c r="AB359" s="171"/>
      <c r="AC359" s="171"/>
      <c r="AD359" s="173"/>
      <c r="AE359" s="173"/>
      <c r="AF359" s="173"/>
      <c r="AG359" s="173"/>
      <c r="AH359" s="173"/>
      <c r="AI359" s="173"/>
      <c r="AJ359" s="173"/>
      <c r="AK359" s="173"/>
      <c r="AL359" s="173"/>
      <c r="AM359" s="173"/>
      <c r="AN359" s="173"/>
      <c r="AO359" s="173"/>
      <c r="AP359" s="173"/>
      <c r="AQ359" s="173"/>
      <c r="AR359" s="173"/>
      <c r="AS359" s="173"/>
      <c r="AT359" s="173"/>
      <c r="AU359" s="173"/>
      <c r="AV359" s="173"/>
      <c r="AW359" s="173"/>
      <c r="AX359" s="173"/>
      <c r="AY359" s="173"/>
      <c r="AZ359" s="173"/>
      <c r="BA359" s="173"/>
      <c r="BB359" s="173"/>
      <c r="BC359" s="173"/>
      <c r="BD359" s="173"/>
      <c r="BE359" s="173"/>
      <c r="BF359" s="173"/>
      <c r="BG359" s="173"/>
      <c r="BH359" s="173"/>
      <c r="BI359" s="173"/>
      <c r="BJ359" s="173"/>
      <c r="BK359" s="173"/>
      <c r="BL359" s="173"/>
      <c r="BM359" s="173"/>
      <c r="BN359" s="173"/>
      <c r="BO359" s="173"/>
      <c r="BP359" s="173"/>
      <c r="BQ359" s="173"/>
      <c r="BR359" s="173"/>
      <c r="BS359" s="173"/>
      <c r="BT359" s="173"/>
      <c r="BU359" s="173"/>
      <c r="BV359" s="173"/>
      <c r="CI359" s="294">
        <v>10</v>
      </c>
      <c r="CJ359" s="92" t="s">
        <v>84</v>
      </c>
      <c r="CK359" s="92" t="s">
        <v>978</v>
      </c>
      <c r="CL359" s="93" t="s">
        <v>528</v>
      </c>
      <c r="CM359" s="291">
        <v>454</v>
      </c>
    </row>
    <row r="360" spans="1:91" s="49" customFormat="1" ht="13.5">
      <c r="A360" s="171"/>
      <c r="B360" s="51"/>
      <c r="AA360" s="171"/>
      <c r="AB360" s="171"/>
      <c r="AC360" s="171"/>
      <c r="AD360" s="173"/>
      <c r="AE360" s="173"/>
      <c r="AF360" s="173"/>
      <c r="AG360" s="173"/>
      <c r="AH360" s="173"/>
      <c r="AI360" s="173"/>
      <c r="AJ360" s="173"/>
      <c r="AK360" s="173"/>
      <c r="AL360" s="173"/>
      <c r="AM360" s="173"/>
      <c r="AN360" s="173"/>
      <c r="AO360" s="173"/>
      <c r="AP360" s="173"/>
      <c r="AQ360" s="173"/>
      <c r="AR360" s="173"/>
      <c r="AS360" s="173"/>
      <c r="AT360" s="173"/>
      <c r="AU360" s="173"/>
      <c r="AV360" s="173"/>
      <c r="AW360" s="173"/>
      <c r="AX360" s="173"/>
      <c r="AY360" s="173"/>
      <c r="AZ360" s="173"/>
      <c r="BA360" s="173"/>
      <c r="BB360" s="173"/>
      <c r="BC360" s="173"/>
      <c r="BD360" s="173"/>
      <c r="BE360" s="173"/>
      <c r="BF360" s="173"/>
      <c r="BG360" s="173"/>
      <c r="BH360" s="173"/>
      <c r="BI360" s="173"/>
      <c r="BJ360" s="173"/>
      <c r="BK360" s="173"/>
      <c r="BL360" s="173"/>
      <c r="BM360" s="173"/>
      <c r="BN360" s="173"/>
      <c r="BO360" s="173"/>
      <c r="BP360" s="173"/>
      <c r="BQ360" s="173"/>
      <c r="BR360" s="173"/>
      <c r="BS360" s="173"/>
      <c r="BT360" s="173"/>
      <c r="BU360" s="173"/>
      <c r="BV360" s="173"/>
      <c r="CI360" s="294">
        <v>10</v>
      </c>
      <c r="CJ360" s="92" t="s">
        <v>84</v>
      </c>
      <c r="CK360" s="92" t="s">
        <v>978</v>
      </c>
      <c r="CL360" s="93" t="s">
        <v>529</v>
      </c>
      <c r="CM360" s="291">
        <v>455</v>
      </c>
    </row>
    <row r="361" spans="1:91" s="49" customFormat="1" ht="13.5">
      <c r="A361" s="171"/>
      <c r="B361" s="51"/>
      <c r="AA361" s="171"/>
      <c r="AB361" s="171"/>
      <c r="AC361" s="171"/>
      <c r="AD361" s="173"/>
      <c r="AE361" s="173"/>
      <c r="AF361" s="173"/>
      <c r="AG361" s="173"/>
      <c r="AH361" s="173"/>
      <c r="AI361" s="173"/>
      <c r="AJ361" s="173"/>
      <c r="AK361" s="173"/>
      <c r="AL361" s="173"/>
      <c r="AM361" s="173"/>
      <c r="AN361" s="173"/>
      <c r="AO361" s="173"/>
      <c r="AP361" s="173"/>
      <c r="AQ361" s="173"/>
      <c r="AR361" s="173"/>
      <c r="AS361" s="173"/>
      <c r="AT361" s="173"/>
      <c r="AU361" s="173"/>
      <c r="AV361" s="173"/>
      <c r="AW361" s="173"/>
      <c r="AX361" s="173"/>
      <c r="AY361" s="173"/>
      <c r="AZ361" s="173"/>
      <c r="BA361" s="173"/>
      <c r="BB361" s="173"/>
      <c r="BC361" s="173"/>
      <c r="BD361" s="173"/>
      <c r="BE361" s="173"/>
      <c r="BF361" s="173"/>
      <c r="BG361" s="173"/>
      <c r="BH361" s="173"/>
      <c r="BI361" s="173"/>
      <c r="BJ361" s="173"/>
      <c r="BK361" s="173"/>
      <c r="BL361" s="173"/>
      <c r="BM361" s="173"/>
      <c r="BN361" s="173"/>
      <c r="BO361" s="173"/>
      <c r="BP361" s="173"/>
      <c r="BQ361" s="173"/>
      <c r="BR361" s="173"/>
      <c r="BS361" s="173"/>
      <c r="BT361" s="173"/>
      <c r="BU361" s="173"/>
      <c r="BV361" s="173"/>
      <c r="CI361" s="294">
        <v>10</v>
      </c>
      <c r="CJ361" s="92" t="s">
        <v>84</v>
      </c>
      <c r="CK361" s="92" t="s">
        <v>978</v>
      </c>
      <c r="CL361" s="93" t="s">
        <v>530</v>
      </c>
      <c r="CM361" s="291">
        <v>456</v>
      </c>
    </row>
    <row r="362" spans="1:91" s="49" customFormat="1" ht="13.5">
      <c r="A362" s="171"/>
      <c r="B362" s="51"/>
      <c r="AA362" s="171"/>
      <c r="AB362" s="171"/>
      <c r="AC362" s="171"/>
      <c r="AD362" s="173"/>
      <c r="AE362" s="173"/>
      <c r="AF362" s="173"/>
      <c r="AG362" s="173"/>
      <c r="AH362" s="173"/>
      <c r="AI362" s="173"/>
      <c r="AJ362" s="173"/>
      <c r="AK362" s="173"/>
      <c r="AL362" s="173"/>
      <c r="AM362" s="173"/>
      <c r="AN362" s="173"/>
      <c r="AO362" s="173"/>
      <c r="AP362" s="173"/>
      <c r="AQ362" s="173"/>
      <c r="AR362" s="173"/>
      <c r="AS362" s="173"/>
      <c r="AT362" s="173"/>
      <c r="AU362" s="173"/>
      <c r="AV362" s="173"/>
      <c r="AW362" s="173"/>
      <c r="AX362" s="173"/>
      <c r="AY362" s="173"/>
      <c r="AZ362" s="173"/>
      <c r="BA362" s="173"/>
      <c r="BB362" s="173"/>
      <c r="BC362" s="173"/>
      <c r="BD362" s="173"/>
      <c r="BE362" s="173"/>
      <c r="BF362" s="173"/>
      <c r="BG362" s="173"/>
      <c r="BH362" s="173"/>
      <c r="BI362" s="173"/>
      <c r="BJ362" s="173"/>
      <c r="BK362" s="173"/>
      <c r="BL362" s="173"/>
      <c r="BM362" s="173"/>
      <c r="BN362" s="173"/>
      <c r="BO362" s="173"/>
      <c r="BP362" s="173"/>
      <c r="BQ362" s="173"/>
      <c r="BR362" s="173"/>
      <c r="BS362" s="173"/>
      <c r="BT362" s="173"/>
      <c r="BU362" s="173"/>
      <c r="BV362" s="173"/>
      <c r="CI362" s="294">
        <v>10</v>
      </c>
      <c r="CJ362" s="92" t="s">
        <v>84</v>
      </c>
      <c r="CK362" s="92" t="s">
        <v>978</v>
      </c>
      <c r="CL362" s="93" t="s">
        <v>531</v>
      </c>
      <c r="CM362" s="291">
        <v>457</v>
      </c>
    </row>
    <row r="363" spans="1:91" s="49" customFormat="1" ht="13.5">
      <c r="A363" s="171"/>
      <c r="B363" s="51"/>
      <c r="AA363" s="171"/>
      <c r="AB363" s="171"/>
      <c r="AC363" s="171"/>
      <c r="AD363" s="173"/>
      <c r="AE363" s="173"/>
      <c r="AF363" s="173"/>
      <c r="AG363" s="173"/>
      <c r="AH363" s="173"/>
      <c r="AI363" s="173"/>
      <c r="AJ363" s="173"/>
      <c r="AK363" s="173"/>
      <c r="AL363" s="173"/>
      <c r="AM363" s="173"/>
      <c r="AN363" s="173"/>
      <c r="AO363" s="173"/>
      <c r="AP363" s="173"/>
      <c r="AQ363" s="173"/>
      <c r="AR363" s="173"/>
      <c r="AS363" s="173"/>
      <c r="AT363" s="173"/>
      <c r="AU363" s="173"/>
      <c r="AV363" s="173"/>
      <c r="AW363" s="173"/>
      <c r="AX363" s="173"/>
      <c r="AY363" s="173"/>
      <c r="AZ363" s="173"/>
      <c r="BA363" s="173"/>
      <c r="BB363" s="173"/>
      <c r="BC363" s="173"/>
      <c r="BD363" s="173"/>
      <c r="BE363" s="173"/>
      <c r="BF363" s="173"/>
      <c r="BG363" s="173"/>
      <c r="BH363" s="173"/>
      <c r="BI363" s="173"/>
      <c r="BJ363" s="173"/>
      <c r="BK363" s="173"/>
      <c r="BL363" s="173"/>
      <c r="BM363" s="173"/>
      <c r="BN363" s="173"/>
      <c r="BO363" s="173"/>
      <c r="BP363" s="173"/>
      <c r="BQ363" s="173"/>
      <c r="BR363" s="173"/>
      <c r="BS363" s="173"/>
      <c r="BT363" s="173"/>
      <c r="BU363" s="173"/>
      <c r="BV363" s="173"/>
      <c r="CI363" s="294">
        <v>10</v>
      </c>
      <c r="CJ363" s="92" t="s">
        <v>84</v>
      </c>
      <c r="CK363" s="92" t="s">
        <v>978</v>
      </c>
      <c r="CL363" s="93" t="s">
        <v>532</v>
      </c>
      <c r="CM363" s="291">
        <v>458</v>
      </c>
    </row>
    <row r="364" spans="1:91" s="49" customFormat="1" ht="13.5">
      <c r="A364" s="171"/>
      <c r="B364" s="51"/>
      <c r="AA364" s="171"/>
      <c r="AB364" s="171"/>
      <c r="AC364" s="171"/>
      <c r="AD364" s="173"/>
      <c r="AE364" s="173"/>
      <c r="AF364" s="173"/>
      <c r="AG364" s="173"/>
      <c r="AH364" s="173"/>
      <c r="AI364" s="173"/>
      <c r="AJ364" s="173"/>
      <c r="AK364" s="173"/>
      <c r="AL364" s="173"/>
      <c r="AM364" s="173"/>
      <c r="AN364" s="173"/>
      <c r="AO364" s="173"/>
      <c r="AP364" s="173"/>
      <c r="AQ364" s="173"/>
      <c r="AR364" s="173"/>
      <c r="AS364" s="173"/>
      <c r="AT364" s="173"/>
      <c r="AU364" s="173"/>
      <c r="AV364" s="173"/>
      <c r="AW364" s="173"/>
      <c r="AX364" s="173"/>
      <c r="AY364" s="173"/>
      <c r="AZ364" s="173"/>
      <c r="BA364" s="173"/>
      <c r="BB364" s="173"/>
      <c r="BC364" s="173"/>
      <c r="BD364" s="173"/>
      <c r="BE364" s="173"/>
      <c r="BF364" s="173"/>
      <c r="BG364" s="173"/>
      <c r="BH364" s="173"/>
      <c r="BI364" s="173"/>
      <c r="BJ364" s="173"/>
      <c r="BK364" s="173"/>
      <c r="BL364" s="173"/>
      <c r="BM364" s="173"/>
      <c r="BN364" s="173"/>
      <c r="BO364" s="173"/>
      <c r="BP364" s="173"/>
      <c r="BQ364" s="173"/>
      <c r="BR364" s="173"/>
      <c r="BS364" s="173"/>
      <c r="BT364" s="173"/>
      <c r="BU364" s="173"/>
      <c r="BV364" s="173"/>
      <c r="CI364" s="294">
        <v>10</v>
      </c>
      <c r="CJ364" s="92" t="s">
        <v>84</v>
      </c>
      <c r="CK364" s="92" t="s">
        <v>978</v>
      </c>
      <c r="CL364" s="93" t="s">
        <v>533</v>
      </c>
      <c r="CM364" s="291">
        <v>459</v>
      </c>
    </row>
    <row r="365" spans="1:91" s="49" customFormat="1" ht="13.5">
      <c r="A365" s="171"/>
      <c r="B365" s="51"/>
      <c r="AA365" s="171"/>
      <c r="AB365" s="171"/>
      <c r="AC365" s="171"/>
      <c r="AD365" s="173"/>
      <c r="AE365" s="173"/>
      <c r="AF365" s="173"/>
      <c r="AG365" s="173"/>
      <c r="AH365" s="173"/>
      <c r="AI365" s="173"/>
      <c r="AJ365" s="173"/>
      <c r="AK365" s="173"/>
      <c r="AL365" s="173"/>
      <c r="AM365" s="173"/>
      <c r="AN365" s="173"/>
      <c r="AO365" s="173"/>
      <c r="AP365" s="173"/>
      <c r="AQ365" s="173"/>
      <c r="AR365" s="173"/>
      <c r="AS365" s="173"/>
      <c r="AT365" s="173"/>
      <c r="AU365" s="173"/>
      <c r="AV365" s="173"/>
      <c r="AW365" s="173"/>
      <c r="AX365" s="173"/>
      <c r="AY365" s="173"/>
      <c r="AZ365" s="173"/>
      <c r="BA365" s="173"/>
      <c r="BB365" s="173"/>
      <c r="BC365" s="173"/>
      <c r="BD365" s="173"/>
      <c r="BE365" s="173"/>
      <c r="BF365" s="173"/>
      <c r="BG365" s="173"/>
      <c r="BH365" s="173"/>
      <c r="BI365" s="173"/>
      <c r="BJ365" s="173"/>
      <c r="BK365" s="173"/>
      <c r="BL365" s="173"/>
      <c r="BM365" s="173"/>
      <c r="BN365" s="173"/>
      <c r="BO365" s="173"/>
      <c r="BP365" s="173"/>
      <c r="BQ365" s="173"/>
      <c r="BR365" s="173"/>
      <c r="BS365" s="173"/>
      <c r="BT365" s="173"/>
      <c r="BU365" s="173"/>
      <c r="BV365" s="173"/>
      <c r="CI365" s="294">
        <v>10</v>
      </c>
      <c r="CJ365" s="92" t="s">
        <v>84</v>
      </c>
      <c r="CK365" s="92" t="s">
        <v>978</v>
      </c>
      <c r="CL365" s="93" t="s">
        <v>534</v>
      </c>
      <c r="CM365" s="291">
        <v>460</v>
      </c>
    </row>
    <row r="366" spans="1:91" s="49" customFormat="1" ht="13.5">
      <c r="A366" s="171"/>
      <c r="B366" s="51"/>
      <c r="AA366" s="171"/>
      <c r="AB366" s="171"/>
      <c r="AC366" s="171"/>
      <c r="AD366" s="173"/>
      <c r="AE366" s="173"/>
      <c r="AF366" s="173"/>
      <c r="AG366" s="173"/>
      <c r="AH366" s="173"/>
      <c r="AI366" s="173"/>
      <c r="AJ366" s="173"/>
      <c r="AK366" s="173"/>
      <c r="AL366" s="173"/>
      <c r="AM366" s="173"/>
      <c r="AN366" s="173"/>
      <c r="AO366" s="173"/>
      <c r="AP366" s="173"/>
      <c r="AQ366" s="173"/>
      <c r="AR366" s="173"/>
      <c r="AS366" s="173"/>
      <c r="AT366" s="173"/>
      <c r="AU366" s="173"/>
      <c r="AV366" s="173"/>
      <c r="AW366" s="173"/>
      <c r="AX366" s="173"/>
      <c r="AY366" s="173"/>
      <c r="AZ366" s="173"/>
      <c r="BA366" s="173"/>
      <c r="BB366" s="173"/>
      <c r="BC366" s="173"/>
      <c r="BD366" s="173"/>
      <c r="BE366" s="173"/>
      <c r="BF366" s="173"/>
      <c r="BG366" s="173"/>
      <c r="BH366" s="173"/>
      <c r="BI366" s="173"/>
      <c r="BJ366" s="173"/>
      <c r="BK366" s="173"/>
      <c r="BL366" s="173"/>
      <c r="BM366" s="173"/>
      <c r="BN366" s="173"/>
      <c r="BO366" s="173"/>
      <c r="BP366" s="173"/>
      <c r="BQ366" s="173"/>
      <c r="BR366" s="173"/>
      <c r="BS366" s="173"/>
      <c r="BT366" s="173"/>
      <c r="BU366" s="173"/>
      <c r="BV366" s="173"/>
      <c r="CI366" s="294">
        <v>10</v>
      </c>
      <c r="CJ366" s="92" t="s">
        <v>84</v>
      </c>
      <c r="CK366" s="92" t="s">
        <v>978</v>
      </c>
      <c r="CL366" s="93" t="s">
        <v>1091</v>
      </c>
      <c r="CM366" s="291">
        <v>461</v>
      </c>
    </row>
    <row r="367" spans="1:91" s="49" customFormat="1" ht="13.5">
      <c r="A367" s="171"/>
      <c r="B367" s="51"/>
      <c r="AA367" s="171"/>
      <c r="AB367" s="171"/>
      <c r="AC367" s="171"/>
      <c r="AD367" s="173"/>
      <c r="AE367" s="173"/>
      <c r="AF367" s="173"/>
      <c r="AG367" s="173"/>
      <c r="AH367" s="173"/>
      <c r="AI367" s="173"/>
      <c r="AJ367" s="173"/>
      <c r="AK367" s="173"/>
      <c r="AL367" s="173"/>
      <c r="AM367" s="173"/>
      <c r="AN367" s="173"/>
      <c r="AO367" s="173"/>
      <c r="AP367" s="173"/>
      <c r="AQ367" s="173"/>
      <c r="AR367" s="173"/>
      <c r="AS367" s="173"/>
      <c r="AT367" s="173"/>
      <c r="AU367" s="173"/>
      <c r="AV367" s="173"/>
      <c r="AW367" s="173"/>
      <c r="AX367" s="173"/>
      <c r="AY367" s="173"/>
      <c r="AZ367" s="173"/>
      <c r="BA367" s="173"/>
      <c r="BB367" s="173"/>
      <c r="BC367" s="173"/>
      <c r="BD367" s="173"/>
      <c r="BE367" s="173"/>
      <c r="BF367" s="173"/>
      <c r="BG367" s="173"/>
      <c r="BH367" s="173"/>
      <c r="BI367" s="173"/>
      <c r="BJ367" s="173"/>
      <c r="BK367" s="173"/>
      <c r="BL367" s="173"/>
      <c r="BM367" s="173"/>
      <c r="BN367" s="173"/>
      <c r="BO367" s="173"/>
      <c r="BP367" s="173"/>
      <c r="BQ367" s="173"/>
      <c r="BR367" s="173"/>
      <c r="BS367" s="173"/>
      <c r="BT367" s="173"/>
      <c r="BU367" s="173"/>
      <c r="BV367" s="173"/>
      <c r="CI367" s="294">
        <v>10</v>
      </c>
      <c r="CJ367" s="92" t="s">
        <v>84</v>
      </c>
      <c r="CK367" s="92" t="s">
        <v>978</v>
      </c>
      <c r="CL367" s="93" t="s">
        <v>535</v>
      </c>
      <c r="CM367" s="291">
        <v>462</v>
      </c>
    </row>
    <row r="368" spans="1:91" s="49" customFormat="1" ht="13.5">
      <c r="A368" s="171"/>
      <c r="B368" s="51"/>
      <c r="AA368" s="171"/>
      <c r="AB368" s="171"/>
      <c r="AC368" s="171"/>
      <c r="AD368" s="173"/>
      <c r="AE368" s="173"/>
      <c r="AF368" s="173"/>
      <c r="AG368" s="173"/>
      <c r="AH368" s="173"/>
      <c r="AI368" s="173"/>
      <c r="AJ368" s="173"/>
      <c r="AK368" s="173"/>
      <c r="AL368" s="173"/>
      <c r="AM368" s="173"/>
      <c r="AN368" s="173"/>
      <c r="AO368" s="173"/>
      <c r="AP368" s="173"/>
      <c r="AQ368" s="173"/>
      <c r="AR368" s="173"/>
      <c r="AS368" s="173"/>
      <c r="AT368" s="173"/>
      <c r="AU368" s="173"/>
      <c r="AV368" s="173"/>
      <c r="AW368" s="173"/>
      <c r="AX368" s="173"/>
      <c r="AY368" s="173"/>
      <c r="AZ368" s="173"/>
      <c r="BA368" s="173"/>
      <c r="BB368" s="173"/>
      <c r="BC368" s="173"/>
      <c r="BD368" s="173"/>
      <c r="BE368" s="173"/>
      <c r="BF368" s="173"/>
      <c r="BG368" s="173"/>
      <c r="BH368" s="173"/>
      <c r="BI368" s="173"/>
      <c r="BJ368" s="173"/>
      <c r="BK368" s="173"/>
      <c r="BL368" s="173"/>
      <c r="BM368" s="173"/>
      <c r="BN368" s="173"/>
      <c r="BO368" s="173"/>
      <c r="BP368" s="173"/>
      <c r="BQ368" s="173"/>
      <c r="BR368" s="173"/>
      <c r="BS368" s="173"/>
      <c r="BT368" s="173"/>
      <c r="BU368" s="173"/>
      <c r="BV368" s="173"/>
      <c r="CI368" s="294">
        <v>10</v>
      </c>
      <c r="CJ368" s="92" t="s">
        <v>84</v>
      </c>
      <c r="CK368" s="92" t="s">
        <v>978</v>
      </c>
      <c r="CL368" s="93" t="s">
        <v>536</v>
      </c>
      <c r="CM368" s="291">
        <v>463</v>
      </c>
    </row>
    <row r="369" spans="1:91" s="49" customFormat="1" ht="13.5">
      <c r="A369" s="171"/>
      <c r="B369" s="51"/>
      <c r="AA369" s="171"/>
      <c r="AB369" s="171"/>
      <c r="AC369" s="171"/>
      <c r="AD369" s="173"/>
      <c r="AE369" s="173"/>
      <c r="AF369" s="173"/>
      <c r="AG369" s="173"/>
      <c r="AH369" s="173"/>
      <c r="AI369" s="173"/>
      <c r="AJ369" s="173"/>
      <c r="AK369" s="173"/>
      <c r="AL369" s="173"/>
      <c r="AM369" s="173"/>
      <c r="AN369" s="173"/>
      <c r="AO369" s="173"/>
      <c r="AP369" s="173"/>
      <c r="AQ369" s="173"/>
      <c r="AR369" s="173"/>
      <c r="AS369" s="173"/>
      <c r="AT369" s="173"/>
      <c r="AU369" s="173"/>
      <c r="AV369" s="173"/>
      <c r="AW369" s="173"/>
      <c r="AX369" s="173"/>
      <c r="AY369" s="173"/>
      <c r="AZ369" s="173"/>
      <c r="BA369" s="173"/>
      <c r="BB369" s="173"/>
      <c r="BC369" s="173"/>
      <c r="BD369" s="173"/>
      <c r="BE369" s="173"/>
      <c r="BF369" s="173"/>
      <c r="BG369" s="173"/>
      <c r="BH369" s="173"/>
      <c r="BI369" s="173"/>
      <c r="BJ369" s="173"/>
      <c r="BK369" s="173"/>
      <c r="BL369" s="173"/>
      <c r="BM369" s="173"/>
      <c r="BN369" s="173"/>
      <c r="BO369" s="173"/>
      <c r="BP369" s="173"/>
      <c r="BQ369" s="173"/>
      <c r="BR369" s="173"/>
      <c r="BS369" s="173"/>
      <c r="BT369" s="173"/>
      <c r="BU369" s="173"/>
      <c r="BV369" s="173"/>
      <c r="CI369" s="294">
        <v>10</v>
      </c>
      <c r="CJ369" s="92" t="s">
        <v>84</v>
      </c>
      <c r="CK369" s="92" t="s">
        <v>978</v>
      </c>
      <c r="CL369" s="93" t="s">
        <v>537</v>
      </c>
      <c r="CM369" s="291">
        <v>464</v>
      </c>
    </row>
    <row r="370" spans="1:91" s="49" customFormat="1" ht="13.5">
      <c r="A370" s="171"/>
      <c r="B370" s="51"/>
      <c r="AA370" s="171"/>
      <c r="AB370" s="171"/>
      <c r="AC370" s="171"/>
      <c r="AD370" s="173"/>
      <c r="AE370" s="173"/>
      <c r="AF370" s="173"/>
      <c r="AG370" s="173"/>
      <c r="AH370" s="173"/>
      <c r="AI370" s="173"/>
      <c r="AJ370" s="173"/>
      <c r="AK370" s="173"/>
      <c r="AL370" s="173"/>
      <c r="AM370" s="173"/>
      <c r="AN370" s="173"/>
      <c r="AO370" s="173"/>
      <c r="AP370" s="173"/>
      <c r="AQ370" s="173"/>
      <c r="AR370" s="173"/>
      <c r="AS370" s="173"/>
      <c r="AT370" s="173"/>
      <c r="AU370" s="173"/>
      <c r="AV370" s="173"/>
      <c r="AW370" s="173"/>
      <c r="AX370" s="173"/>
      <c r="AY370" s="173"/>
      <c r="AZ370" s="173"/>
      <c r="BA370" s="173"/>
      <c r="BB370" s="173"/>
      <c r="BC370" s="173"/>
      <c r="BD370" s="173"/>
      <c r="BE370" s="173"/>
      <c r="BF370" s="173"/>
      <c r="BG370" s="173"/>
      <c r="BH370" s="173"/>
      <c r="BI370" s="173"/>
      <c r="BJ370" s="173"/>
      <c r="BK370" s="173"/>
      <c r="BL370" s="173"/>
      <c r="BM370" s="173"/>
      <c r="BN370" s="173"/>
      <c r="BO370" s="173"/>
      <c r="BP370" s="173"/>
      <c r="BQ370" s="173"/>
      <c r="BR370" s="173"/>
      <c r="BS370" s="173"/>
      <c r="BT370" s="173"/>
      <c r="BU370" s="173"/>
      <c r="BV370" s="173"/>
      <c r="CI370" s="294">
        <v>10</v>
      </c>
      <c r="CJ370" s="92" t="s">
        <v>84</v>
      </c>
      <c r="CK370" s="92" t="s">
        <v>978</v>
      </c>
      <c r="CL370" s="93" t="s">
        <v>538</v>
      </c>
      <c r="CM370" s="291">
        <v>465</v>
      </c>
    </row>
    <row r="371" spans="1:91" s="49" customFormat="1" ht="13.5">
      <c r="A371" s="171"/>
      <c r="B371" s="51"/>
      <c r="AA371" s="171"/>
      <c r="AB371" s="171"/>
      <c r="AC371" s="171"/>
      <c r="AD371" s="173"/>
      <c r="AE371" s="173"/>
      <c r="AF371" s="173"/>
      <c r="AG371" s="173"/>
      <c r="AH371" s="173"/>
      <c r="AI371" s="173"/>
      <c r="AJ371" s="173"/>
      <c r="AK371" s="173"/>
      <c r="AL371" s="173"/>
      <c r="AM371" s="173"/>
      <c r="AN371" s="173"/>
      <c r="AO371" s="173"/>
      <c r="AP371" s="173"/>
      <c r="AQ371" s="173"/>
      <c r="AR371" s="173"/>
      <c r="AS371" s="173"/>
      <c r="AT371" s="173"/>
      <c r="AU371" s="173"/>
      <c r="AV371" s="173"/>
      <c r="AW371" s="173"/>
      <c r="AX371" s="173"/>
      <c r="AY371" s="173"/>
      <c r="AZ371" s="173"/>
      <c r="BA371" s="173"/>
      <c r="BB371" s="173"/>
      <c r="BC371" s="173"/>
      <c r="BD371" s="173"/>
      <c r="BE371" s="173"/>
      <c r="BF371" s="173"/>
      <c r="BG371" s="173"/>
      <c r="BH371" s="173"/>
      <c r="BI371" s="173"/>
      <c r="BJ371" s="173"/>
      <c r="BK371" s="173"/>
      <c r="BL371" s="173"/>
      <c r="BM371" s="173"/>
      <c r="BN371" s="173"/>
      <c r="BO371" s="173"/>
      <c r="BP371" s="173"/>
      <c r="BQ371" s="173"/>
      <c r="BR371" s="173"/>
      <c r="BS371" s="173"/>
      <c r="BT371" s="173"/>
      <c r="BU371" s="173"/>
      <c r="BV371" s="173"/>
      <c r="CI371" s="294">
        <v>10</v>
      </c>
      <c r="CJ371" s="92" t="s">
        <v>84</v>
      </c>
      <c r="CK371" s="92" t="s">
        <v>978</v>
      </c>
      <c r="CL371" s="93" t="s">
        <v>539</v>
      </c>
      <c r="CM371" s="291">
        <v>466</v>
      </c>
    </row>
    <row r="372" spans="1:91" s="49" customFormat="1" ht="13.5">
      <c r="A372" s="171"/>
      <c r="B372" s="51"/>
      <c r="AA372" s="171"/>
      <c r="AB372" s="171"/>
      <c r="AC372" s="171"/>
      <c r="AD372" s="173"/>
      <c r="AE372" s="173"/>
      <c r="AF372" s="173"/>
      <c r="AG372" s="173"/>
      <c r="AH372" s="173"/>
      <c r="AI372" s="173"/>
      <c r="AJ372" s="173"/>
      <c r="AK372" s="173"/>
      <c r="AL372" s="173"/>
      <c r="AM372" s="173"/>
      <c r="AN372" s="173"/>
      <c r="AO372" s="173"/>
      <c r="AP372" s="173"/>
      <c r="AQ372" s="173"/>
      <c r="AR372" s="173"/>
      <c r="AS372" s="173"/>
      <c r="AT372" s="173"/>
      <c r="AU372" s="173"/>
      <c r="AV372" s="173"/>
      <c r="AW372" s="173"/>
      <c r="AX372" s="173"/>
      <c r="AY372" s="173"/>
      <c r="AZ372" s="173"/>
      <c r="BA372" s="173"/>
      <c r="BB372" s="173"/>
      <c r="BC372" s="173"/>
      <c r="BD372" s="173"/>
      <c r="BE372" s="173"/>
      <c r="BF372" s="173"/>
      <c r="BG372" s="173"/>
      <c r="BH372" s="173"/>
      <c r="BI372" s="173"/>
      <c r="BJ372" s="173"/>
      <c r="BK372" s="173"/>
      <c r="BL372" s="173"/>
      <c r="BM372" s="173"/>
      <c r="BN372" s="173"/>
      <c r="BO372" s="173"/>
      <c r="BP372" s="173"/>
      <c r="BQ372" s="173"/>
      <c r="BR372" s="173"/>
      <c r="BS372" s="173"/>
      <c r="BT372" s="173"/>
      <c r="BU372" s="173"/>
      <c r="BV372" s="173"/>
      <c r="CI372" s="294">
        <v>10</v>
      </c>
      <c r="CJ372" s="92" t="s">
        <v>84</v>
      </c>
      <c r="CK372" s="92" t="s">
        <v>978</v>
      </c>
      <c r="CL372" s="93" t="s">
        <v>1092</v>
      </c>
      <c r="CM372" s="291">
        <v>467</v>
      </c>
    </row>
    <row r="373" spans="1:91" s="49" customFormat="1" ht="13.5">
      <c r="A373" s="171"/>
      <c r="B373" s="51"/>
      <c r="AA373" s="171"/>
      <c r="AB373" s="171"/>
      <c r="AC373" s="171"/>
      <c r="AD373" s="173"/>
      <c r="AE373" s="173"/>
      <c r="AF373" s="173"/>
      <c r="AG373" s="173"/>
      <c r="AH373" s="173"/>
      <c r="AI373" s="173"/>
      <c r="AJ373" s="173"/>
      <c r="AK373" s="173"/>
      <c r="AL373" s="173"/>
      <c r="AM373" s="173"/>
      <c r="AN373" s="173"/>
      <c r="AO373" s="173"/>
      <c r="AP373" s="173"/>
      <c r="AQ373" s="173"/>
      <c r="AR373" s="173"/>
      <c r="AS373" s="173"/>
      <c r="AT373" s="173"/>
      <c r="AU373" s="173"/>
      <c r="AV373" s="173"/>
      <c r="AW373" s="173"/>
      <c r="AX373" s="173"/>
      <c r="AY373" s="173"/>
      <c r="AZ373" s="173"/>
      <c r="BA373" s="173"/>
      <c r="BB373" s="173"/>
      <c r="BC373" s="173"/>
      <c r="BD373" s="173"/>
      <c r="BE373" s="173"/>
      <c r="BF373" s="173"/>
      <c r="BG373" s="173"/>
      <c r="BH373" s="173"/>
      <c r="BI373" s="173"/>
      <c r="BJ373" s="173"/>
      <c r="BK373" s="173"/>
      <c r="BL373" s="173"/>
      <c r="BM373" s="173"/>
      <c r="BN373" s="173"/>
      <c r="BO373" s="173"/>
      <c r="BP373" s="173"/>
      <c r="BQ373" s="173"/>
      <c r="BR373" s="173"/>
      <c r="BS373" s="173"/>
      <c r="BT373" s="173"/>
      <c r="BU373" s="173"/>
      <c r="BV373" s="173"/>
      <c r="CI373" s="294">
        <v>10</v>
      </c>
      <c r="CJ373" s="92" t="s">
        <v>84</v>
      </c>
      <c r="CK373" s="92" t="s">
        <v>978</v>
      </c>
      <c r="CL373" s="93" t="s">
        <v>540</v>
      </c>
      <c r="CM373" s="291">
        <v>468</v>
      </c>
    </row>
    <row r="374" spans="1:91" s="49" customFormat="1" ht="13.5">
      <c r="A374" s="171"/>
      <c r="B374" s="51"/>
      <c r="AA374" s="171"/>
      <c r="AB374" s="171"/>
      <c r="AC374" s="171"/>
      <c r="AD374" s="173"/>
      <c r="AE374" s="173"/>
      <c r="AF374" s="173"/>
      <c r="AG374" s="173"/>
      <c r="AH374" s="173"/>
      <c r="AI374" s="173"/>
      <c r="AJ374" s="173"/>
      <c r="AK374" s="173"/>
      <c r="AL374" s="173"/>
      <c r="AM374" s="173"/>
      <c r="AN374" s="173"/>
      <c r="AO374" s="173"/>
      <c r="AP374" s="173"/>
      <c r="AQ374" s="173"/>
      <c r="AR374" s="173"/>
      <c r="AS374" s="173"/>
      <c r="AT374" s="173"/>
      <c r="AU374" s="173"/>
      <c r="AV374" s="173"/>
      <c r="AW374" s="173"/>
      <c r="AX374" s="173"/>
      <c r="AY374" s="173"/>
      <c r="AZ374" s="173"/>
      <c r="BA374" s="173"/>
      <c r="BB374" s="173"/>
      <c r="BC374" s="173"/>
      <c r="BD374" s="173"/>
      <c r="BE374" s="173"/>
      <c r="BF374" s="173"/>
      <c r="BG374" s="173"/>
      <c r="BH374" s="173"/>
      <c r="BI374" s="173"/>
      <c r="BJ374" s="173"/>
      <c r="BK374" s="173"/>
      <c r="BL374" s="173"/>
      <c r="BM374" s="173"/>
      <c r="BN374" s="173"/>
      <c r="BO374" s="173"/>
      <c r="BP374" s="173"/>
      <c r="BQ374" s="173"/>
      <c r="BR374" s="173"/>
      <c r="BS374" s="173"/>
      <c r="BT374" s="173"/>
      <c r="BU374" s="173"/>
      <c r="BV374" s="173"/>
      <c r="CI374" s="294">
        <v>10</v>
      </c>
      <c r="CJ374" s="92" t="s">
        <v>84</v>
      </c>
      <c r="CK374" s="92" t="s">
        <v>978</v>
      </c>
      <c r="CL374" s="93" t="s">
        <v>541</v>
      </c>
      <c r="CM374" s="291">
        <v>469</v>
      </c>
    </row>
    <row r="375" spans="1:91" s="49" customFormat="1" ht="13.5">
      <c r="A375" s="171"/>
      <c r="B375" s="51"/>
      <c r="AA375" s="171"/>
      <c r="AB375" s="171"/>
      <c r="AC375" s="171"/>
      <c r="AD375" s="173"/>
      <c r="AE375" s="173"/>
      <c r="AF375" s="173"/>
      <c r="AG375" s="173"/>
      <c r="AH375" s="173"/>
      <c r="AI375" s="173"/>
      <c r="AJ375" s="173"/>
      <c r="AK375" s="173"/>
      <c r="AL375" s="173"/>
      <c r="AM375" s="173"/>
      <c r="AN375" s="173"/>
      <c r="AO375" s="173"/>
      <c r="AP375" s="173"/>
      <c r="AQ375" s="173"/>
      <c r="AR375" s="173"/>
      <c r="AS375" s="173"/>
      <c r="AT375" s="173"/>
      <c r="AU375" s="173"/>
      <c r="AV375" s="173"/>
      <c r="AW375" s="173"/>
      <c r="AX375" s="173"/>
      <c r="AY375" s="173"/>
      <c r="AZ375" s="173"/>
      <c r="BA375" s="173"/>
      <c r="BB375" s="173"/>
      <c r="BC375" s="173"/>
      <c r="BD375" s="173"/>
      <c r="BE375" s="173"/>
      <c r="BF375" s="173"/>
      <c r="BG375" s="173"/>
      <c r="BH375" s="173"/>
      <c r="BI375" s="173"/>
      <c r="BJ375" s="173"/>
      <c r="BK375" s="173"/>
      <c r="BL375" s="173"/>
      <c r="BM375" s="173"/>
      <c r="BN375" s="173"/>
      <c r="BO375" s="173"/>
      <c r="BP375" s="173"/>
      <c r="BQ375" s="173"/>
      <c r="BR375" s="173"/>
      <c r="BS375" s="173"/>
      <c r="BT375" s="173"/>
      <c r="BU375" s="173"/>
      <c r="BV375" s="173"/>
      <c r="CI375" s="294">
        <v>10</v>
      </c>
      <c r="CJ375" s="92" t="s">
        <v>84</v>
      </c>
      <c r="CK375" s="92" t="s">
        <v>978</v>
      </c>
      <c r="CL375" s="93" t="s">
        <v>1093</v>
      </c>
      <c r="CM375" s="291">
        <v>470</v>
      </c>
    </row>
    <row r="376" spans="1:91" s="49" customFormat="1" ht="13.5">
      <c r="A376" s="171"/>
      <c r="B376" s="51"/>
      <c r="AA376" s="171"/>
      <c r="AB376" s="171"/>
      <c r="AC376" s="171"/>
      <c r="AD376" s="173"/>
      <c r="AE376" s="173"/>
      <c r="AF376" s="173"/>
      <c r="AG376" s="173"/>
      <c r="AH376" s="173"/>
      <c r="AI376" s="173"/>
      <c r="AJ376" s="173"/>
      <c r="AK376" s="173"/>
      <c r="AL376" s="173"/>
      <c r="AM376" s="173"/>
      <c r="AN376" s="173"/>
      <c r="AO376" s="173"/>
      <c r="AP376" s="173"/>
      <c r="AQ376" s="173"/>
      <c r="AR376" s="173"/>
      <c r="AS376" s="173"/>
      <c r="AT376" s="173"/>
      <c r="AU376" s="173"/>
      <c r="AV376" s="173"/>
      <c r="AW376" s="173"/>
      <c r="AX376" s="173"/>
      <c r="AY376" s="173"/>
      <c r="AZ376" s="173"/>
      <c r="BA376" s="173"/>
      <c r="BB376" s="173"/>
      <c r="BC376" s="173"/>
      <c r="BD376" s="173"/>
      <c r="BE376" s="173"/>
      <c r="BF376" s="173"/>
      <c r="BG376" s="173"/>
      <c r="BH376" s="173"/>
      <c r="BI376" s="173"/>
      <c r="BJ376" s="173"/>
      <c r="BK376" s="173"/>
      <c r="BL376" s="173"/>
      <c r="BM376" s="173"/>
      <c r="BN376" s="173"/>
      <c r="BO376" s="173"/>
      <c r="BP376" s="173"/>
      <c r="BQ376" s="173"/>
      <c r="BR376" s="173"/>
      <c r="BS376" s="173"/>
      <c r="BT376" s="173"/>
      <c r="BU376" s="173"/>
      <c r="BV376" s="173"/>
      <c r="CI376" s="294">
        <v>10</v>
      </c>
      <c r="CJ376" s="92" t="s">
        <v>84</v>
      </c>
      <c r="CK376" s="92" t="s">
        <v>978</v>
      </c>
      <c r="CL376" s="93" t="s">
        <v>1094</v>
      </c>
      <c r="CM376" s="291">
        <v>471</v>
      </c>
    </row>
    <row r="377" spans="1:91" s="49" customFormat="1" ht="13.5">
      <c r="A377" s="171"/>
      <c r="B377" s="51"/>
      <c r="AA377" s="171"/>
      <c r="AB377" s="171"/>
      <c r="AC377" s="171"/>
      <c r="AD377" s="173"/>
      <c r="AE377" s="173"/>
      <c r="AF377" s="173"/>
      <c r="AG377" s="173"/>
      <c r="AH377" s="173"/>
      <c r="AI377" s="173"/>
      <c r="AJ377" s="173"/>
      <c r="AK377" s="173"/>
      <c r="AL377" s="173"/>
      <c r="AM377" s="173"/>
      <c r="AN377" s="173"/>
      <c r="AO377" s="173"/>
      <c r="AP377" s="173"/>
      <c r="AQ377" s="173"/>
      <c r="AR377" s="173"/>
      <c r="AS377" s="173"/>
      <c r="AT377" s="173"/>
      <c r="AU377" s="173"/>
      <c r="AV377" s="173"/>
      <c r="AW377" s="173"/>
      <c r="AX377" s="173"/>
      <c r="AY377" s="173"/>
      <c r="AZ377" s="173"/>
      <c r="BA377" s="173"/>
      <c r="BB377" s="173"/>
      <c r="BC377" s="173"/>
      <c r="BD377" s="173"/>
      <c r="BE377" s="173"/>
      <c r="BF377" s="173"/>
      <c r="BG377" s="173"/>
      <c r="BH377" s="173"/>
      <c r="BI377" s="173"/>
      <c r="BJ377" s="173"/>
      <c r="BK377" s="173"/>
      <c r="BL377" s="173"/>
      <c r="BM377" s="173"/>
      <c r="BN377" s="173"/>
      <c r="BO377" s="173"/>
      <c r="BP377" s="173"/>
      <c r="BQ377" s="173"/>
      <c r="BR377" s="173"/>
      <c r="BS377" s="173"/>
      <c r="BT377" s="173"/>
      <c r="BU377" s="173"/>
      <c r="BV377" s="173"/>
      <c r="CI377" s="294">
        <v>10</v>
      </c>
      <c r="CJ377" s="92" t="s">
        <v>84</v>
      </c>
      <c r="CK377" s="92" t="s">
        <v>978</v>
      </c>
      <c r="CL377" s="93" t="s">
        <v>977</v>
      </c>
      <c r="CM377" s="291">
        <v>472</v>
      </c>
    </row>
    <row r="378" spans="1:91" s="49" customFormat="1" ht="13.5">
      <c r="A378" s="171"/>
      <c r="B378" s="51"/>
      <c r="AA378" s="171"/>
      <c r="AB378" s="171"/>
      <c r="AC378" s="171"/>
      <c r="AD378" s="173"/>
      <c r="AE378" s="173"/>
      <c r="AF378" s="173"/>
      <c r="AG378" s="173"/>
      <c r="AH378" s="173"/>
      <c r="AI378" s="173"/>
      <c r="AJ378" s="173"/>
      <c r="AK378" s="173"/>
      <c r="AL378" s="173"/>
      <c r="AM378" s="173"/>
      <c r="AN378" s="173"/>
      <c r="AO378" s="173"/>
      <c r="AP378" s="173"/>
      <c r="AQ378" s="173"/>
      <c r="AR378" s="173"/>
      <c r="AS378" s="173"/>
      <c r="AT378" s="173"/>
      <c r="AU378" s="173"/>
      <c r="AV378" s="173"/>
      <c r="AW378" s="173"/>
      <c r="AX378" s="173"/>
      <c r="AY378" s="173"/>
      <c r="AZ378" s="173"/>
      <c r="BA378" s="173"/>
      <c r="BB378" s="173"/>
      <c r="BC378" s="173"/>
      <c r="BD378" s="173"/>
      <c r="BE378" s="173"/>
      <c r="BF378" s="173"/>
      <c r="BG378" s="173"/>
      <c r="BH378" s="173"/>
      <c r="BI378" s="173"/>
      <c r="BJ378" s="173"/>
      <c r="BK378" s="173"/>
      <c r="BL378" s="173"/>
      <c r="BM378" s="173"/>
      <c r="BN378" s="173"/>
      <c r="BO378" s="173"/>
      <c r="BP378" s="173"/>
      <c r="BQ378" s="173"/>
      <c r="BR378" s="173"/>
      <c r="BS378" s="173"/>
      <c r="BT378" s="173"/>
      <c r="BU378" s="173"/>
      <c r="BV378" s="173"/>
      <c r="CI378" s="294">
        <v>10</v>
      </c>
      <c r="CJ378" s="92"/>
      <c r="CK378" s="92"/>
      <c r="CL378" s="93"/>
      <c r="CM378" s="291">
        <v>473</v>
      </c>
    </row>
    <row r="379" spans="1:91" s="49" customFormat="1" ht="13.5">
      <c r="A379" s="171"/>
      <c r="B379" s="51"/>
      <c r="AA379" s="171"/>
      <c r="AB379" s="171"/>
      <c r="AC379" s="171"/>
      <c r="AD379" s="173"/>
      <c r="AE379" s="173"/>
      <c r="AF379" s="173"/>
      <c r="AG379" s="173"/>
      <c r="AH379" s="173"/>
      <c r="AI379" s="173"/>
      <c r="AJ379" s="173"/>
      <c r="AK379" s="173"/>
      <c r="AL379" s="173"/>
      <c r="AM379" s="173"/>
      <c r="AN379" s="173"/>
      <c r="AO379" s="173"/>
      <c r="AP379" s="173"/>
      <c r="AQ379" s="173"/>
      <c r="AR379" s="173"/>
      <c r="AS379" s="173"/>
      <c r="AT379" s="173"/>
      <c r="AU379" s="173"/>
      <c r="AV379" s="173"/>
      <c r="AW379" s="173"/>
      <c r="AX379" s="173"/>
      <c r="AY379" s="173"/>
      <c r="AZ379" s="173"/>
      <c r="BA379" s="173"/>
      <c r="BB379" s="173"/>
      <c r="BC379" s="173"/>
      <c r="BD379" s="173"/>
      <c r="BE379" s="173"/>
      <c r="BF379" s="173"/>
      <c r="BG379" s="173"/>
      <c r="BH379" s="173"/>
      <c r="BI379" s="173"/>
      <c r="BJ379" s="173"/>
      <c r="BK379" s="173"/>
      <c r="BL379" s="173"/>
      <c r="BM379" s="173"/>
      <c r="BN379" s="173"/>
      <c r="BO379" s="173"/>
      <c r="BP379" s="173"/>
      <c r="BQ379" s="173"/>
      <c r="BR379" s="173"/>
      <c r="BS379" s="173"/>
      <c r="BT379" s="173"/>
      <c r="BU379" s="173"/>
      <c r="BV379" s="173"/>
      <c r="CI379" s="294">
        <v>10</v>
      </c>
      <c r="CJ379" s="92"/>
      <c r="CK379" s="92"/>
      <c r="CL379" s="93"/>
      <c r="CM379" s="291">
        <v>474</v>
      </c>
    </row>
    <row r="380" spans="1:91" s="49" customFormat="1" ht="13.5">
      <c r="A380" s="171"/>
      <c r="B380" s="51"/>
      <c r="AA380" s="171"/>
      <c r="AB380" s="171"/>
      <c r="AC380" s="171"/>
      <c r="AD380" s="173"/>
      <c r="AE380" s="173"/>
      <c r="AF380" s="173"/>
      <c r="AG380" s="173"/>
      <c r="AH380" s="173"/>
      <c r="AI380" s="173"/>
      <c r="AJ380" s="173"/>
      <c r="AK380" s="173"/>
      <c r="AL380" s="173"/>
      <c r="AM380" s="173"/>
      <c r="AN380" s="173"/>
      <c r="AO380" s="173"/>
      <c r="AP380" s="173"/>
      <c r="AQ380" s="173"/>
      <c r="AR380" s="173"/>
      <c r="AS380" s="173"/>
      <c r="AT380" s="173"/>
      <c r="AU380" s="173"/>
      <c r="AV380" s="173"/>
      <c r="AW380" s="173"/>
      <c r="AX380" s="173"/>
      <c r="AY380" s="173"/>
      <c r="AZ380" s="173"/>
      <c r="BA380" s="173"/>
      <c r="BB380" s="173"/>
      <c r="BC380" s="173"/>
      <c r="BD380" s="173"/>
      <c r="BE380" s="173"/>
      <c r="BF380" s="173"/>
      <c r="BG380" s="173"/>
      <c r="BH380" s="173"/>
      <c r="BI380" s="173"/>
      <c r="BJ380" s="173"/>
      <c r="BK380" s="173"/>
      <c r="BL380" s="173"/>
      <c r="BM380" s="173"/>
      <c r="BN380" s="173"/>
      <c r="BO380" s="173"/>
      <c r="BP380" s="173"/>
      <c r="BQ380" s="173"/>
      <c r="BR380" s="173"/>
      <c r="BS380" s="173"/>
      <c r="BT380" s="173"/>
      <c r="BU380" s="173"/>
      <c r="BV380" s="173"/>
      <c r="CI380" s="294">
        <v>10</v>
      </c>
      <c r="CJ380" s="92"/>
      <c r="CK380" s="92"/>
      <c r="CL380" s="93"/>
      <c r="CM380" s="291">
        <v>475</v>
      </c>
    </row>
    <row r="381" spans="1:91" s="49" customFormat="1" ht="13.5">
      <c r="A381" s="171"/>
      <c r="B381" s="51"/>
      <c r="AA381" s="171"/>
      <c r="AB381" s="171"/>
      <c r="AC381" s="171"/>
      <c r="AD381" s="173"/>
      <c r="AE381" s="173"/>
      <c r="AF381" s="173"/>
      <c r="AG381" s="173"/>
      <c r="AH381" s="173"/>
      <c r="AI381" s="173"/>
      <c r="AJ381" s="173"/>
      <c r="AK381" s="173"/>
      <c r="AL381" s="173"/>
      <c r="AM381" s="173"/>
      <c r="AN381" s="173"/>
      <c r="AO381" s="173"/>
      <c r="AP381" s="173"/>
      <c r="AQ381" s="173"/>
      <c r="AR381" s="173"/>
      <c r="AS381" s="173"/>
      <c r="AT381" s="173"/>
      <c r="AU381" s="173"/>
      <c r="AV381" s="173"/>
      <c r="AW381" s="173"/>
      <c r="AX381" s="173"/>
      <c r="AY381" s="173"/>
      <c r="AZ381" s="173"/>
      <c r="BA381" s="173"/>
      <c r="BB381" s="173"/>
      <c r="BC381" s="173"/>
      <c r="BD381" s="173"/>
      <c r="BE381" s="173"/>
      <c r="BF381" s="173"/>
      <c r="BG381" s="173"/>
      <c r="BH381" s="173"/>
      <c r="BI381" s="173"/>
      <c r="BJ381" s="173"/>
      <c r="BK381" s="173"/>
      <c r="BL381" s="173"/>
      <c r="BM381" s="173"/>
      <c r="BN381" s="173"/>
      <c r="BO381" s="173"/>
      <c r="BP381" s="173"/>
      <c r="BQ381" s="173"/>
      <c r="BR381" s="173"/>
      <c r="BS381" s="173"/>
      <c r="BT381" s="173"/>
      <c r="BU381" s="173"/>
      <c r="BV381" s="173"/>
      <c r="CI381" s="294">
        <v>10</v>
      </c>
      <c r="CJ381" s="92"/>
      <c r="CK381" s="92"/>
      <c r="CL381" s="93"/>
      <c r="CM381" s="291">
        <v>476</v>
      </c>
    </row>
    <row r="382" spans="1:91" s="49" customFormat="1" ht="13.5">
      <c r="A382" s="171"/>
      <c r="B382" s="51"/>
      <c r="AA382" s="171"/>
      <c r="AB382" s="171"/>
      <c r="AC382" s="171"/>
      <c r="AD382" s="173"/>
      <c r="AE382" s="173"/>
      <c r="AF382" s="173"/>
      <c r="AG382" s="173"/>
      <c r="AH382" s="173"/>
      <c r="AI382" s="173"/>
      <c r="AJ382" s="173"/>
      <c r="AK382" s="173"/>
      <c r="AL382" s="173"/>
      <c r="AM382" s="173"/>
      <c r="AN382" s="173"/>
      <c r="AO382" s="173"/>
      <c r="AP382" s="173"/>
      <c r="AQ382" s="173"/>
      <c r="AR382" s="173"/>
      <c r="AS382" s="173"/>
      <c r="AT382" s="173"/>
      <c r="AU382" s="173"/>
      <c r="AV382" s="173"/>
      <c r="AW382" s="173"/>
      <c r="AX382" s="173"/>
      <c r="AY382" s="173"/>
      <c r="AZ382" s="173"/>
      <c r="BA382" s="173"/>
      <c r="BB382" s="173"/>
      <c r="BC382" s="173"/>
      <c r="BD382" s="173"/>
      <c r="BE382" s="173"/>
      <c r="BF382" s="173"/>
      <c r="BG382" s="173"/>
      <c r="BH382" s="173"/>
      <c r="BI382" s="173"/>
      <c r="BJ382" s="173"/>
      <c r="BK382" s="173"/>
      <c r="BL382" s="173"/>
      <c r="BM382" s="173"/>
      <c r="BN382" s="173"/>
      <c r="BO382" s="173"/>
      <c r="BP382" s="173"/>
      <c r="BQ382" s="173"/>
      <c r="BR382" s="173"/>
      <c r="BS382" s="173"/>
      <c r="BT382" s="173"/>
      <c r="BU382" s="173"/>
      <c r="BV382" s="173"/>
      <c r="CI382" s="294">
        <v>10</v>
      </c>
      <c r="CJ382" s="92"/>
      <c r="CK382" s="92"/>
      <c r="CL382" s="93"/>
      <c r="CM382" s="291">
        <v>477</v>
      </c>
    </row>
    <row r="383" spans="1:91" s="49" customFormat="1" ht="13.5">
      <c r="A383" s="171"/>
      <c r="B383" s="51"/>
      <c r="AA383" s="171"/>
      <c r="AB383" s="171"/>
      <c r="AC383" s="171"/>
      <c r="AD383" s="173"/>
      <c r="AE383" s="173"/>
      <c r="AF383" s="173"/>
      <c r="AG383" s="173"/>
      <c r="AH383" s="173"/>
      <c r="AI383" s="173"/>
      <c r="AJ383" s="173"/>
      <c r="AK383" s="173"/>
      <c r="AL383" s="173"/>
      <c r="AM383" s="173"/>
      <c r="AN383" s="173"/>
      <c r="AO383" s="173"/>
      <c r="AP383" s="173"/>
      <c r="AQ383" s="173"/>
      <c r="AR383" s="173"/>
      <c r="AS383" s="173"/>
      <c r="AT383" s="173"/>
      <c r="AU383" s="173"/>
      <c r="AV383" s="173"/>
      <c r="AW383" s="173"/>
      <c r="AX383" s="173"/>
      <c r="AY383" s="173"/>
      <c r="AZ383" s="173"/>
      <c r="BA383" s="173"/>
      <c r="BB383" s="173"/>
      <c r="BC383" s="173"/>
      <c r="BD383" s="173"/>
      <c r="BE383" s="173"/>
      <c r="BF383" s="173"/>
      <c r="BG383" s="173"/>
      <c r="BH383" s="173"/>
      <c r="BI383" s="173"/>
      <c r="BJ383" s="173"/>
      <c r="BK383" s="173"/>
      <c r="BL383" s="173"/>
      <c r="BM383" s="173"/>
      <c r="BN383" s="173"/>
      <c r="BO383" s="173"/>
      <c r="BP383" s="173"/>
      <c r="BQ383" s="173"/>
      <c r="BR383" s="173"/>
      <c r="BS383" s="173"/>
      <c r="BT383" s="173"/>
      <c r="BU383" s="173"/>
      <c r="BV383" s="173"/>
      <c r="CI383" s="294">
        <v>11</v>
      </c>
      <c r="CJ383" s="92" t="s">
        <v>84</v>
      </c>
      <c r="CK383" s="92" t="s">
        <v>542</v>
      </c>
      <c r="CL383" s="93" t="s">
        <v>543</v>
      </c>
      <c r="CM383" s="291">
        <v>478</v>
      </c>
    </row>
    <row r="384" spans="1:91" s="49" customFormat="1" ht="13.5">
      <c r="A384" s="171"/>
      <c r="B384" s="51"/>
      <c r="AA384" s="171"/>
      <c r="AB384" s="171"/>
      <c r="AC384" s="171"/>
      <c r="AD384" s="173"/>
      <c r="AE384" s="173"/>
      <c r="AF384" s="173"/>
      <c r="AG384" s="173"/>
      <c r="AH384" s="173"/>
      <c r="AI384" s="173"/>
      <c r="AJ384" s="173"/>
      <c r="AK384" s="173"/>
      <c r="AL384" s="173"/>
      <c r="AM384" s="173"/>
      <c r="AN384" s="173"/>
      <c r="AO384" s="173"/>
      <c r="AP384" s="173"/>
      <c r="AQ384" s="173"/>
      <c r="AR384" s="173"/>
      <c r="AS384" s="173"/>
      <c r="AT384" s="173"/>
      <c r="AU384" s="173"/>
      <c r="AV384" s="173"/>
      <c r="AW384" s="173"/>
      <c r="AX384" s="173"/>
      <c r="AY384" s="173"/>
      <c r="AZ384" s="173"/>
      <c r="BA384" s="173"/>
      <c r="BB384" s="173"/>
      <c r="BC384" s="173"/>
      <c r="BD384" s="173"/>
      <c r="BE384" s="173"/>
      <c r="BF384" s="173"/>
      <c r="BG384" s="173"/>
      <c r="BH384" s="173"/>
      <c r="BI384" s="173"/>
      <c r="BJ384" s="173"/>
      <c r="BK384" s="173"/>
      <c r="BL384" s="173"/>
      <c r="BM384" s="173"/>
      <c r="BN384" s="173"/>
      <c r="BO384" s="173"/>
      <c r="BP384" s="173"/>
      <c r="BQ384" s="173"/>
      <c r="BR384" s="173"/>
      <c r="BS384" s="173"/>
      <c r="BT384" s="173"/>
      <c r="BU384" s="173"/>
      <c r="BV384" s="173"/>
      <c r="CI384" s="294">
        <v>11</v>
      </c>
      <c r="CJ384" s="92" t="s">
        <v>84</v>
      </c>
      <c r="CK384" s="92" t="s">
        <v>542</v>
      </c>
      <c r="CL384" s="93" t="s">
        <v>544</v>
      </c>
      <c r="CM384" s="291">
        <v>479</v>
      </c>
    </row>
    <row r="385" spans="1:91" s="49" customFormat="1" ht="13.5">
      <c r="A385" s="171"/>
      <c r="B385" s="51"/>
      <c r="AA385" s="171"/>
      <c r="AB385" s="171"/>
      <c r="AC385" s="171"/>
      <c r="AD385" s="173"/>
      <c r="AE385" s="173"/>
      <c r="AF385" s="173"/>
      <c r="AG385" s="173"/>
      <c r="AH385" s="173"/>
      <c r="AI385" s="173"/>
      <c r="AJ385" s="173"/>
      <c r="AK385" s="173"/>
      <c r="AL385" s="173"/>
      <c r="AM385" s="173"/>
      <c r="AN385" s="173"/>
      <c r="AO385" s="173"/>
      <c r="AP385" s="173"/>
      <c r="AQ385" s="173"/>
      <c r="AR385" s="173"/>
      <c r="AS385" s="173"/>
      <c r="AT385" s="173"/>
      <c r="AU385" s="173"/>
      <c r="AV385" s="173"/>
      <c r="AW385" s="173"/>
      <c r="AX385" s="173"/>
      <c r="AY385" s="173"/>
      <c r="AZ385" s="173"/>
      <c r="BA385" s="173"/>
      <c r="BB385" s="173"/>
      <c r="BC385" s="173"/>
      <c r="BD385" s="173"/>
      <c r="BE385" s="173"/>
      <c r="BF385" s="173"/>
      <c r="BG385" s="173"/>
      <c r="BH385" s="173"/>
      <c r="BI385" s="173"/>
      <c r="BJ385" s="173"/>
      <c r="BK385" s="173"/>
      <c r="BL385" s="173"/>
      <c r="BM385" s="173"/>
      <c r="BN385" s="173"/>
      <c r="BO385" s="173"/>
      <c r="BP385" s="173"/>
      <c r="BQ385" s="173"/>
      <c r="BR385" s="173"/>
      <c r="BS385" s="173"/>
      <c r="BT385" s="173"/>
      <c r="BU385" s="173"/>
      <c r="BV385" s="173"/>
      <c r="CI385" s="294">
        <v>11</v>
      </c>
      <c r="CJ385" s="92" t="s">
        <v>84</v>
      </c>
      <c r="CK385" s="92" t="s">
        <v>542</v>
      </c>
      <c r="CL385" s="93" t="s">
        <v>545</v>
      </c>
      <c r="CM385" s="291">
        <v>480</v>
      </c>
    </row>
    <row r="386" spans="1:91" s="49" customFormat="1" ht="13.5">
      <c r="A386" s="171"/>
      <c r="B386" s="51"/>
      <c r="AA386" s="171"/>
      <c r="AB386" s="171"/>
      <c r="AC386" s="171"/>
      <c r="AD386" s="173"/>
      <c r="AE386" s="173"/>
      <c r="AF386" s="173"/>
      <c r="AG386" s="173"/>
      <c r="AH386" s="173"/>
      <c r="AI386" s="173"/>
      <c r="AJ386" s="173"/>
      <c r="AK386" s="173"/>
      <c r="AL386" s="173"/>
      <c r="AM386" s="173"/>
      <c r="AN386" s="173"/>
      <c r="AO386" s="173"/>
      <c r="AP386" s="173"/>
      <c r="AQ386" s="173"/>
      <c r="AR386" s="173"/>
      <c r="AS386" s="173"/>
      <c r="AT386" s="173"/>
      <c r="AU386" s="173"/>
      <c r="AV386" s="173"/>
      <c r="AW386" s="173"/>
      <c r="AX386" s="173"/>
      <c r="AY386" s="173"/>
      <c r="AZ386" s="173"/>
      <c r="BA386" s="173"/>
      <c r="BB386" s="173"/>
      <c r="BC386" s="173"/>
      <c r="BD386" s="173"/>
      <c r="BE386" s="173"/>
      <c r="BF386" s="173"/>
      <c r="BG386" s="173"/>
      <c r="BH386" s="173"/>
      <c r="BI386" s="173"/>
      <c r="BJ386" s="173"/>
      <c r="BK386" s="173"/>
      <c r="BL386" s="173"/>
      <c r="BM386" s="173"/>
      <c r="BN386" s="173"/>
      <c r="BO386" s="173"/>
      <c r="BP386" s="173"/>
      <c r="BQ386" s="173"/>
      <c r="BR386" s="173"/>
      <c r="BS386" s="173"/>
      <c r="BT386" s="173"/>
      <c r="BU386" s="173"/>
      <c r="BV386" s="173"/>
      <c r="CI386" s="294">
        <v>11</v>
      </c>
      <c r="CJ386" s="92" t="s">
        <v>84</v>
      </c>
      <c r="CK386" s="92" t="s">
        <v>542</v>
      </c>
      <c r="CL386" s="93" t="s">
        <v>546</v>
      </c>
      <c r="CM386" s="291">
        <v>481</v>
      </c>
    </row>
    <row r="387" spans="1:91" s="49" customFormat="1" ht="13.5">
      <c r="A387" s="171"/>
      <c r="B387" s="51"/>
      <c r="AA387" s="171"/>
      <c r="AB387" s="171"/>
      <c r="AC387" s="171"/>
      <c r="AD387" s="173"/>
      <c r="AE387" s="173"/>
      <c r="AF387" s="173"/>
      <c r="AG387" s="173"/>
      <c r="AH387" s="173"/>
      <c r="AI387" s="173"/>
      <c r="AJ387" s="173"/>
      <c r="AK387" s="173"/>
      <c r="AL387" s="173"/>
      <c r="AM387" s="173"/>
      <c r="AN387" s="173"/>
      <c r="AO387" s="173"/>
      <c r="AP387" s="173"/>
      <c r="AQ387" s="173"/>
      <c r="AR387" s="173"/>
      <c r="AS387" s="173"/>
      <c r="AT387" s="173"/>
      <c r="AU387" s="173"/>
      <c r="AV387" s="173"/>
      <c r="AW387" s="173"/>
      <c r="AX387" s="173"/>
      <c r="AY387" s="173"/>
      <c r="AZ387" s="173"/>
      <c r="BA387" s="173"/>
      <c r="BB387" s="173"/>
      <c r="BC387" s="173"/>
      <c r="BD387" s="173"/>
      <c r="BE387" s="173"/>
      <c r="BF387" s="173"/>
      <c r="BG387" s="173"/>
      <c r="BH387" s="173"/>
      <c r="BI387" s="173"/>
      <c r="BJ387" s="173"/>
      <c r="BK387" s="173"/>
      <c r="BL387" s="173"/>
      <c r="BM387" s="173"/>
      <c r="BN387" s="173"/>
      <c r="BO387" s="173"/>
      <c r="BP387" s="173"/>
      <c r="BQ387" s="173"/>
      <c r="BR387" s="173"/>
      <c r="BS387" s="173"/>
      <c r="BT387" s="173"/>
      <c r="BU387" s="173"/>
      <c r="BV387" s="173"/>
      <c r="CI387" s="294">
        <v>11</v>
      </c>
      <c r="CJ387" s="92" t="s">
        <v>84</v>
      </c>
      <c r="CK387" s="92" t="s">
        <v>542</v>
      </c>
      <c r="CL387" s="93" t="s">
        <v>547</v>
      </c>
      <c r="CM387" s="291">
        <v>482</v>
      </c>
    </row>
    <row r="388" spans="1:91" s="49" customFormat="1" ht="13.5">
      <c r="A388" s="171"/>
      <c r="B388" s="51"/>
      <c r="AA388" s="171"/>
      <c r="AB388" s="171"/>
      <c r="AC388" s="171"/>
      <c r="AD388" s="173"/>
      <c r="AE388" s="173"/>
      <c r="AF388" s="173"/>
      <c r="AG388" s="173"/>
      <c r="AH388" s="173"/>
      <c r="AI388" s="173"/>
      <c r="AJ388" s="173"/>
      <c r="AK388" s="173"/>
      <c r="AL388" s="173"/>
      <c r="AM388" s="173"/>
      <c r="AN388" s="173"/>
      <c r="AO388" s="173"/>
      <c r="AP388" s="173"/>
      <c r="AQ388" s="173"/>
      <c r="AR388" s="173"/>
      <c r="AS388" s="173"/>
      <c r="AT388" s="173"/>
      <c r="AU388" s="173"/>
      <c r="AV388" s="173"/>
      <c r="AW388" s="173"/>
      <c r="AX388" s="173"/>
      <c r="AY388" s="173"/>
      <c r="AZ388" s="173"/>
      <c r="BA388" s="173"/>
      <c r="BB388" s="173"/>
      <c r="BC388" s="173"/>
      <c r="BD388" s="173"/>
      <c r="BE388" s="173"/>
      <c r="BF388" s="173"/>
      <c r="BG388" s="173"/>
      <c r="BH388" s="173"/>
      <c r="BI388" s="173"/>
      <c r="BJ388" s="173"/>
      <c r="BK388" s="173"/>
      <c r="BL388" s="173"/>
      <c r="BM388" s="173"/>
      <c r="BN388" s="173"/>
      <c r="BO388" s="173"/>
      <c r="BP388" s="173"/>
      <c r="BQ388" s="173"/>
      <c r="BR388" s="173"/>
      <c r="BS388" s="173"/>
      <c r="BT388" s="173"/>
      <c r="BU388" s="173"/>
      <c r="BV388" s="173"/>
      <c r="CI388" s="294">
        <v>11</v>
      </c>
      <c r="CJ388" s="92" t="s">
        <v>84</v>
      </c>
      <c r="CK388" s="92" t="s">
        <v>542</v>
      </c>
      <c r="CL388" s="93" t="s">
        <v>548</v>
      </c>
      <c r="CM388" s="291">
        <v>483</v>
      </c>
    </row>
    <row r="389" spans="1:91" s="49" customFormat="1" ht="13.5">
      <c r="A389" s="171"/>
      <c r="B389" s="51"/>
      <c r="AA389" s="171"/>
      <c r="AB389" s="171"/>
      <c r="AC389" s="171"/>
      <c r="AD389" s="173"/>
      <c r="AE389" s="173"/>
      <c r="AF389" s="173"/>
      <c r="AG389" s="173"/>
      <c r="AH389" s="173"/>
      <c r="AI389" s="173"/>
      <c r="AJ389" s="173"/>
      <c r="AK389" s="173"/>
      <c r="AL389" s="173"/>
      <c r="AM389" s="173"/>
      <c r="AN389" s="173"/>
      <c r="AO389" s="173"/>
      <c r="AP389" s="173"/>
      <c r="AQ389" s="173"/>
      <c r="AR389" s="173"/>
      <c r="AS389" s="173"/>
      <c r="AT389" s="173"/>
      <c r="AU389" s="173"/>
      <c r="AV389" s="173"/>
      <c r="AW389" s="173"/>
      <c r="AX389" s="173"/>
      <c r="AY389" s="173"/>
      <c r="AZ389" s="173"/>
      <c r="BA389" s="173"/>
      <c r="BB389" s="173"/>
      <c r="BC389" s="173"/>
      <c r="BD389" s="173"/>
      <c r="BE389" s="173"/>
      <c r="BF389" s="173"/>
      <c r="BG389" s="173"/>
      <c r="BH389" s="173"/>
      <c r="BI389" s="173"/>
      <c r="BJ389" s="173"/>
      <c r="BK389" s="173"/>
      <c r="BL389" s="173"/>
      <c r="BM389" s="173"/>
      <c r="BN389" s="173"/>
      <c r="BO389" s="173"/>
      <c r="BP389" s="173"/>
      <c r="BQ389" s="173"/>
      <c r="BR389" s="173"/>
      <c r="BS389" s="173"/>
      <c r="BT389" s="173"/>
      <c r="BU389" s="173"/>
      <c r="BV389" s="173"/>
      <c r="CI389" s="294">
        <v>11</v>
      </c>
      <c r="CJ389" s="92" t="s">
        <v>84</v>
      </c>
      <c r="CK389" s="92" t="s">
        <v>542</v>
      </c>
      <c r="CL389" s="93" t="s">
        <v>549</v>
      </c>
      <c r="CM389" s="291">
        <v>484</v>
      </c>
    </row>
    <row r="390" spans="1:91" s="49" customFormat="1" ht="13.5">
      <c r="A390" s="171"/>
      <c r="B390" s="51"/>
      <c r="AA390" s="171"/>
      <c r="AB390" s="171"/>
      <c r="AC390" s="171"/>
      <c r="AD390" s="173"/>
      <c r="AE390" s="173"/>
      <c r="AF390" s="173"/>
      <c r="AG390" s="173"/>
      <c r="AH390" s="173"/>
      <c r="AI390" s="173"/>
      <c r="AJ390" s="173"/>
      <c r="AK390" s="173"/>
      <c r="AL390" s="173"/>
      <c r="AM390" s="173"/>
      <c r="AN390" s="173"/>
      <c r="AO390" s="173"/>
      <c r="AP390" s="173"/>
      <c r="AQ390" s="173"/>
      <c r="AR390" s="173"/>
      <c r="AS390" s="173"/>
      <c r="AT390" s="173"/>
      <c r="AU390" s="173"/>
      <c r="AV390" s="173"/>
      <c r="AW390" s="173"/>
      <c r="AX390" s="173"/>
      <c r="AY390" s="173"/>
      <c r="AZ390" s="173"/>
      <c r="BA390" s="173"/>
      <c r="BB390" s="173"/>
      <c r="BC390" s="173"/>
      <c r="BD390" s="173"/>
      <c r="BE390" s="173"/>
      <c r="BF390" s="173"/>
      <c r="BG390" s="173"/>
      <c r="BH390" s="173"/>
      <c r="BI390" s="173"/>
      <c r="BJ390" s="173"/>
      <c r="BK390" s="173"/>
      <c r="BL390" s="173"/>
      <c r="BM390" s="173"/>
      <c r="BN390" s="173"/>
      <c r="BO390" s="173"/>
      <c r="BP390" s="173"/>
      <c r="BQ390" s="173"/>
      <c r="BR390" s="173"/>
      <c r="BS390" s="173"/>
      <c r="BT390" s="173"/>
      <c r="BU390" s="173"/>
      <c r="BV390" s="173"/>
      <c r="CI390" s="294">
        <v>11</v>
      </c>
      <c r="CJ390" s="92" t="s">
        <v>84</v>
      </c>
      <c r="CK390" s="92" t="s">
        <v>542</v>
      </c>
      <c r="CL390" s="93" t="s">
        <v>550</v>
      </c>
      <c r="CM390" s="291">
        <v>485</v>
      </c>
    </row>
    <row r="391" spans="1:91" s="49" customFormat="1" ht="13.5">
      <c r="A391" s="171"/>
      <c r="B391" s="51"/>
      <c r="AA391" s="171"/>
      <c r="AB391" s="171"/>
      <c r="AC391" s="171"/>
      <c r="AD391" s="173"/>
      <c r="AE391" s="173"/>
      <c r="AF391" s="173"/>
      <c r="AG391" s="173"/>
      <c r="AH391" s="173"/>
      <c r="AI391" s="173"/>
      <c r="AJ391" s="173"/>
      <c r="AK391" s="173"/>
      <c r="AL391" s="173"/>
      <c r="AM391" s="173"/>
      <c r="AN391" s="173"/>
      <c r="AO391" s="173"/>
      <c r="AP391" s="173"/>
      <c r="AQ391" s="173"/>
      <c r="AR391" s="173"/>
      <c r="AS391" s="173"/>
      <c r="AT391" s="173"/>
      <c r="AU391" s="173"/>
      <c r="AV391" s="173"/>
      <c r="AW391" s="173"/>
      <c r="AX391" s="173"/>
      <c r="AY391" s="173"/>
      <c r="AZ391" s="173"/>
      <c r="BA391" s="173"/>
      <c r="BB391" s="173"/>
      <c r="BC391" s="173"/>
      <c r="BD391" s="173"/>
      <c r="BE391" s="173"/>
      <c r="BF391" s="173"/>
      <c r="BG391" s="173"/>
      <c r="BH391" s="173"/>
      <c r="BI391" s="173"/>
      <c r="BJ391" s="173"/>
      <c r="BK391" s="173"/>
      <c r="BL391" s="173"/>
      <c r="BM391" s="173"/>
      <c r="BN391" s="173"/>
      <c r="BO391" s="173"/>
      <c r="BP391" s="173"/>
      <c r="BQ391" s="173"/>
      <c r="BR391" s="173"/>
      <c r="BS391" s="173"/>
      <c r="BT391" s="173"/>
      <c r="BU391" s="173"/>
      <c r="BV391" s="173"/>
      <c r="CI391" s="294">
        <v>11</v>
      </c>
      <c r="CJ391" s="92" t="s">
        <v>84</v>
      </c>
      <c r="CK391" s="92" t="s">
        <v>542</v>
      </c>
      <c r="CL391" s="93" t="s">
        <v>551</v>
      </c>
      <c r="CM391" s="291">
        <v>486</v>
      </c>
    </row>
    <row r="392" spans="1:91" s="49" customFormat="1" ht="13.5">
      <c r="A392" s="171"/>
      <c r="B392" s="51"/>
      <c r="AA392" s="171"/>
      <c r="AB392" s="171"/>
      <c r="AC392" s="171"/>
      <c r="AD392" s="173"/>
      <c r="AE392" s="173"/>
      <c r="AF392" s="173"/>
      <c r="AG392" s="173"/>
      <c r="AH392" s="173"/>
      <c r="AI392" s="173"/>
      <c r="AJ392" s="173"/>
      <c r="AK392" s="173"/>
      <c r="AL392" s="173"/>
      <c r="AM392" s="173"/>
      <c r="AN392" s="173"/>
      <c r="AO392" s="173"/>
      <c r="AP392" s="173"/>
      <c r="AQ392" s="173"/>
      <c r="AR392" s="173"/>
      <c r="AS392" s="173"/>
      <c r="AT392" s="173"/>
      <c r="AU392" s="173"/>
      <c r="AV392" s="173"/>
      <c r="AW392" s="173"/>
      <c r="AX392" s="173"/>
      <c r="AY392" s="173"/>
      <c r="AZ392" s="173"/>
      <c r="BA392" s="173"/>
      <c r="BB392" s="173"/>
      <c r="BC392" s="173"/>
      <c r="BD392" s="173"/>
      <c r="BE392" s="173"/>
      <c r="BF392" s="173"/>
      <c r="BG392" s="173"/>
      <c r="BH392" s="173"/>
      <c r="BI392" s="173"/>
      <c r="BJ392" s="173"/>
      <c r="BK392" s="173"/>
      <c r="BL392" s="173"/>
      <c r="BM392" s="173"/>
      <c r="BN392" s="173"/>
      <c r="BO392" s="173"/>
      <c r="BP392" s="173"/>
      <c r="BQ392" s="173"/>
      <c r="BR392" s="173"/>
      <c r="BS392" s="173"/>
      <c r="BT392" s="173"/>
      <c r="BU392" s="173"/>
      <c r="BV392" s="173"/>
      <c r="CI392" s="294">
        <v>11</v>
      </c>
      <c r="CJ392" s="92" t="s">
        <v>84</v>
      </c>
      <c r="CK392" s="92" t="s">
        <v>542</v>
      </c>
      <c r="CL392" s="93" t="s">
        <v>552</v>
      </c>
      <c r="CM392" s="291">
        <v>487</v>
      </c>
    </row>
    <row r="393" spans="1:91" s="49" customFormat="1" ht="13.5">
      <c r="A393" s="171"/>
      <c r="B393" s="51"/>
      <c r="AA393" s="171"/>
      <c r="AB393" s="171"/>
      <c r="AC393" s="171"/>
      <c r="AD393" s="173"/>
      <c r="AE393" s="173"/>
      <c r="AF393" s="173"/>
      <c r="AG393" s="173"/>
      <c r="AH393" s="173"/>
      <c r="AI393" s="173"/>
      <c r="AJ393" s="173"/>
      <c r="AK393" s="173"/>
      <c r="AL393" s="173"/>
      <c r="AM393" s="173"/>
      <c r="AN393" s="173"/>
      <c r="AO393" s="173"/>
      <c r="AP393" s="173"/>
      <c r="AQ393" s="173"/>
      <c r="AR393" s="173"/>
      <c r="AS393" s="173"/>
      <c r="AT393" s="173"/>
      <c r="AU393" s="173"/>
      <c r="AV393" s="173"/>
      <c r="AW393" s="173"/>
      <c r="AX393" s="173"/>
      <c r="AY393" s="173"/>
      <c r="AZ393" s="173"/>
      <c r="BA393" s="173"/>
      <c r="BB393" s="173"/>
      <c r="BC393" s="173"/>
      <c r="BD393" s="173"/>
      <c r="BE393" s="173"/>
      <c r="BF393" s="173"/>
      <c r="BG393" s="173"/>
      <c r="BH393" s="173"/>
      <c r="BI393" s="173"/>
      <c r="BJ393" s="173"/>
      <c r="BK393" s="173"/>
      <c r="BL393" s="173"/>
      <c r="BM393" s="173"/>
      <c r="BN393" s="173"/>
      <c r="BO393" s="173"/>
      <c r="BP393" s="173"/>
      <c r="BQ393" s="173"/>
      <c r="BR393" s="173"/>
      <c r="BS393" s="173"/>
      <c r="BT393" s="173"/>
      <c r="BU393" s="173"/>
      <c r="BV393" s="173"/>
      <c r="CI393" s="294">
        <v>11</v>
      </c>
      <c r="CJ393" s="92" t="s">
        <v>84</v>
      </c>
      <c r="CK393" s="92" t="s">
        <v>542</v>
      </c>
      <c r="CL393" s="93" t="s">
        <v>553</v>
      </c>
      <c r="CM393" s="291">
        <v>488</v>
      </c>
    </row>
    <row r="394" spans="1:91" s="49" customFormat="1" ht="13.5">
      <c r="A394" s="171"/>
      <c r="B394" s="51"/>
      <c r="AA394" s="171"/>
      <c r="AB394" s="171"/>
      <c r="AC394" s="171"/>
      <c r="AD394" s="173"/>
      <c r="AE394" s="173"/>
      <c r="AF394" s="173"/>
      <c r="AG394" s="173"/>
      <c r="AH394" s="173"/>
      <c r="AI394" s="173"/>
      <c r="AJ394" s="173"/>
      <c r="AK394" s="173"/>
      <c r="AL394" s="173"/>
      <c r="AM394" s="173"/>
      <c r="AN394" s="173"/>
      <c r="AO394" s="173"/>
      <c r="AP394" s="173"/>
      <c r="AQ394" s="173"/>
      <c r="AR394" s="173"/>
      <c r="AS394" s="173"/>
      <c r="AT394" s="173"/>
      <c r="AU394" s="173"/>
      <c r="AV394" s="173"/>
      <c r="AW394" s="173"/>
      <c r="AX394" s="173"/>
      <c r="AY394" s="173"/>
      <c r="AZ394" s="173"/>
      <c r="BA394" s="173"/>
      <c r="BB394" s="173"/>
      <c r="BC394" s="173"/>
      <c r="BD394" s="173"/>
      <c r="BE394" s="173"/>
      <c r="BF394" s="173"/>
      <c r="BG394" s="173"/>
      <c r="BH394" s="173"/>
      <c r="BI394" s="173"/>
      <c r="BJ394" s="173"/>
      <c r="BK394" s="173"/>
      <c r="BL394" s="173"/>
      <c r="BM394" s="173"/>
      <c r="BN394" s="173"/>
      <c r="BO394" s="173"/>
      <c r="BP394" s="173"/>
      <c r="BQ394" s="173"/>
      <c r="BR394" s="173"/>
      <c r="BS394" s="173"/>
      <c r="BT394" s="173"/>
      <c r="BU394" s="173"/>
      <c r="BV394" s="173"/>
      <c r="CI394" s="294">
        <v>11</v>
      </c>
      <c r="CJ394" s="92" t="s">
        <v>84</v>
      </c>
      <c r="CK394" s="92" t="s">
        <v>542</v>
      </c>
      <c r="CL394" s="93" t="s">
        <v>554</v>
      </c>
      <c r="CM394" s="291">
        <v>489</v>
      </c>
    </row>
    <row r="395" spans="1:91" s="49" customFormat="1" ht="13.5">
      <c r="A395" s="171"/>
      <c r="B395" s="51"/>
      <c r="AA395" s="171"/>
      <c r="AB395" s="171"/>
      <c r="AC395" s="171"/>
      <c r="AD395" s="173"/>
      <c r="AE395" s="173"/>
      <c r="AF395" s="173"/>
      <c r="AG395" s="173"/>
      <c r="AH395" s="173"/>
      <c r="AI395" s="173"/>
      <c r="AJ395" s="173"/>
      <c r="AK395" s="173"/>
      <c r="AL395" s="173"/>
      <c r="AM395" s="173"/>
      <c r="AN395" s="173"/>
      <c r="AO395" s="173"/>
      <c r="AP395" s="173"/>
      <c r="AQ395" s="173"/>
      <c r="AR395" s="173"/>
      <c r="AS395" s="173"/>
      <c r="AT395" s="173"/>
      <c r="AU395" s="173"/>
      <c r="AV395" s="173"/>
      <c r="AW395" s="173"/>
      <c r="AX395" s="173"/>
      <c r="AY395" s="173"/>
      <c r="AZ395" s="173"/>
      <c r="BA395" s="173"/>
      <c r="BB395" s="173"/>
      <c r="BC395" s="173"/>
      <c r="BD395" s="173"/>
      <c r="BE395" s="173"/>
      <c r="BF395" s="173"/>
      <c r="BG395" s="173"/>
      <c r="BH395" s="173"/>
      <c r="BI395" s="173"/>
      <c r="BJ395" s="173"/>
      <c r="BK395" s="173"/>
      <c r="BL395" s="173"/>
      <c r="BM395" s="173"/>
      <c r="BN395" s="173"/>
      <c r="BO395" s="173"/>
      <c r="BP395" s="173"/>
      <c r="BQ395" s="173"/>
      <c r="BR395" s="173"/>
      <c r="BS395" s="173"/>
      <c r="BT395" s="173"/>
      <c r="BU395" s="173"/>
      <c r="BV395" s="173"/>
      <c r="CI395" s="294">
        <v>11</v>
      </c>
      <c r="CJ395" s="92" t="s">
        <v>84</v>
      </c>
      <c r="CK395" s="92" t="s">
        <v>542</v>
      </c>
      <c r="CL395" s="93" t="s">
        <v>555</v>
      </c>
      <c r="CM395" s="291">
        <v>490</v>
      </c>
    </row>
    <row r="396" spans="1:91" s="49" customFormat="1" ht="13.5">
      <c r="A396" s="171"/>
      <c r="B396" s="51"/>
      <c r="AA396" s="171"/>
      <c r="AB396" s="171"/>
      <c r="AC396" s="171"/>
      <c r="AD396" s="173"/>
      <c r="AE396" s="173"/>
      <c r="AF396" s="173"/>
      <c r="AG396" s="173"/>
      <c r="AH396" s="173"/>
      <c r="AI396" s="173"/>
      <c r="AJ396" s="173"/>
      <c r="AK396" s="173"/>
      <c r="AL396" s="173"/>
      <c r="AM396" s="173"/>
      <c r="AN396" s="173"/>
      <c r="AO396" s="173"/>
      <c r="AP396" s="173"/>
      <c r="AQ396" s="173"/>
      <c r="AR396" s="173"/>
      <c r="AS396" s="173"/>
      <c r="AT396" s="173"/>
      <c r="AU396" s="173"/>
      <c r="AV396" s="173"/>
      <c r="AW396" s="173"/>
      <c r="AX396" s="173"/>
      <c r="AY396" s="173"/>
      <c r="AZ396" s="173"/>
      <c r="BA396" s="173"/>
      <c r="BB396" s="173"/>
      <c r="BC396" s="173"/>
      <c r="BD396" s="173"/>
      <c r="BE396" s="173"/>
      <c r="BF396" s="173"/>
      <c r="BG396" s="173"/>
      <c r="BH396" s="173"/>
      <c r="BI396" s="173"/>
      <c r="BJ396" s="173"/>
      <c r="BK396" s="173"/>
      <c r="BL396" s="173"/>
      <c r="BM396" s="173"/>
      <c r="BN396" s="173"/>
      <c r="BO396" s="173"/>
      <c r="BP396" s="173"/>
      <c r="BQ396" s="173"/>
      <c r="BR396" s="173"/>
      <c r="BS396" s="173"/>
      <c r="BT396" s="173"/>
      <c r="BU396" s="173"/>
      <c r="BV396" s="173"/>
      <c r="CI396" s="294">
        <v>11</v>
      </c>
      <c r="CJ396" s="92" t="s">
        <v>84</v>
      </c>
      <c r="CK396" s="92" t="s">
        <v>542</v>
      </c>
      <c r="CL396" s="93" t="s">
        <v>556</v>
      </c>
      <c r="CM396" s="291">
        <v>491</v>
      </c>
    </row>
    <row r="397" spans="1:91" s="49" customFormat="1" ht="13.5">
      <c r="A397" s="171"/>
      <c r="B397" s="51"/>
      <c r="AA397" s="171"/>
      <c r="AB397" s="171"/>
      <c r="AC397" s="171"/>
      <c r="AD397" s="173"/>
      <c r="AE397" s="173"/>
      <c r="AF397" s="173"/>
      <c r="AG397" s="173"/>
      <c r="AH397" s="173"/>
      <c r="AI397" s="173"/>
      <c r="AJ397" s="173"/>
      <c r="AK397" s="173"/>
      <c r="AL397" s="173"/>
      <c r="AM397" s="173"/>
      <c r="AN397" s="173"/>
      <c r="AO397" s="173"/>
      <c r="AP397" s="173"/>
      <c r="AQ397" s="173"/>
      <c r="AR397" s="173"/>
      <c r="AS397" s="173"/>
      <c r="AT397" s="173"/>
      <c r="AU397" s="173"/>
      <c r="AV397" s="173"/>
      <c r="AW397" s="173"/>
      <c r="AX397" s="173"/>
      <c r="AY397" s="173"/>
      <c r="AZ397" s="173"/>
      <c r="BA397" s="173"/>
      <c r="BB397" s="173"/>
      <c r="BC397" s="173"/>
      <c r="BD397" s="173"/>
      <c r="BE397" s="173"/>
      <c r="BF397" s="173"/>
      <c r="BG397" s="173"/>
      <c r="BH397" s="173"/>
      <c r="BI397" s="173"/>
      <c r="BJ397" s="173"/>
      <c r="BK397" s="173"/>
      <c r="BL397" s="173"/>
      <c r="BM397" s="173"/>
      <c r="BN397" s="173"/>
      <c r="BO397" s="173"/>
      <c r="BP397" s="173"/>
      <c r="BQ397" s="173"/>
      <c r="BR397" s="173"/>
      <c r="BS397" s="173"/>
      <c r="BT397" s="173"/>
      <c r="BU397" s="173"/>
      <c r="BV397" s="173"/>
      <c r="CI397" s="294">
        <v>11</v>
      </c>
      <c r="CJ397" s="92" t="s">
        <v>84</v>
      </c>
      <c r="CK397" s="92" t="s">
        <v>542</v>
      </c>
      <c r="CL397" s="93" t="s">
        <v>557</v>
      </c>
      <c r="CM397" s="291">
        <v>492</v>
      </c>
    </row>
    <row r="398" spans="1:91" s="49" customFormat="1" ht="13.5">
      <c r="A398" s="171"/>
      <c r="B398" s="51"/>
      <c r="AA398" s="171"/>
      <c r="AB398" s="171"/>
      <c r="AC398" s="171"/>
      <c r="AD398" s="173"/>
      <c r="AE398" s="173"/>
      <c r="AF398" s="173"/>
      <c r="AG398" s="173"/>
      <c r="AH398" s="173"/>
      <c r="AI398" s="173"/>
      <c r="AJ398" s="173"/>
      <c r="AK398" s="173"/>
      <c r="AL398" s="173"/>
      <c r="AM398" s="173"/>
      <c r="AN398" s="173"/>
      <c r="AO398" s="173"/>
      <c r="AP398" s="173"/>
      <c r="AQ398" s="173"/>
      <c r="AR398" s="173"/>
      <c r="AS398" s="173"/>
      <c r="AT398" s="173"/>
      <c r="AU398" s="173"/>
      <c r="AV398" s="173"/>
      <c r="AW398" s="173"/>
      <c r="AX398" s="173"/>
      <c r="AY398" s="173"/>
      <c r="AZ398" s="173"/>
      <c r="BA398" s="173"/>
      <c r="BB398" s="173"/>
      <c r="BC398" s="173"/>
      <c r="BD398" s="173"/>
      <c r="BE398" s="173"/>
      <c r="BF398" s="173"/>
      <c r="BG398" s="173"/>
      <c r="BH398" s="173"/>
      <c r="BI398" s="173"/>
      <c r="BJ398" s="173"/>
      <c r="BK398" s="173"/>
      <c r="BL398" s="173"/>
      <c r="BM398" s="173"/>
      <c r="BN398" s="173"/>
      <c r="BO398" s="173"/>
      <c r="BP398" s="173"/>
      <c r="BQ398" s="173"/>
      <c r="BR398" s="173"/>
      <c r="BS398" s="173"/>
      <c r="BT398" s="173"/>
      <c r="BU398" s="173"/>
      <c r="BV398" s="173"/>
      <c r="CI398" s="294">
        <v>11</v>
      </c>
      <c r="CJ398" s="92" t="s">
        <v>84</v>
      </c>
      <c r="CK398" s="92" t="s">
        <v>542</v>
      </c>
      <c r="CL398" s="93" t="s">
        <v>106</v>
      </c>
      <c r="CM398" s="291">
        <v>493</v>
      </c>
    </row>
    <row r="399" spans="1:91" s="49" customFormat="1" ht="13.5">
      <c r="A399" s="171"/>
      <c r="B399" s="51"/>
      <c r="AA399" s="171"/>
      <c r="AB399" s="171"/>
      <c r="AC399" s="171"/>
      <c r="AD399" s="173"/>
      <c r="AE399" s="173"/>
      <c r="AF399" s="173"/>
      <c r="AG399" s="173"/>
      <c r="AH399" s="173"/>
      <c r="AI399" s="173"/>
      <c r="AJ399" s="173"/>
      <c r="AK399" s="173"/>
      <c r="AL399" s="173"/>
      <c r="AM399" s="173"/>
      <c r="AN399" s="173"/>
      <c r="AO399" s="173"/>
      <c r="AP399" s="173"/>
      <c r="AQ399" s="173"/>
      <c r="AR399" s="173"/>
      <c r="AS399" s="173"/>
      <c r="AT399" s="173"/>
      <c r="AU399" s="173"/>
      <c r="AV399" s="173"/>
      <c r="AW399" s="173"/>
      <c r="AX399" s="173"/>
      <c r="AY399" s="173"/>
      <c r="AZ399" s="173"/>
      <c r="BA399" s="173"/>
      <c r="BB399" s="173"/>
      <c r="BC399" s="173"/>
      <c r="BD399" s="173"/>
      <c r="BE399" s="173"/>
      <c r="BF399" s="173"/>
      <c r="BG399" s="173"/>
      <c r="BH399" s="173"/>
      <c r="BI399" s="173"/>
      <c r="BJ399" s="173"/>
      <c r="BK399" s="173"/>
      <c r="BL399" s="173"/>
      <c r="BM399" s="173"/>
      <c r="BN399" s="173"/>
      <c r="BO399" s="173"/>
      <c r="BP399" s="173"/>
      <c r="BQ399" s="173"/>
      <c r="BR399" s="173"/>
      <c r="BS399" s="173"/>
      <c r="BT399" s="173"/>
      <c r="BU399" s="173"/>
      <c r="BV399" s="173"/>
      <c r="CI399" s="294">
        <v>11</v>
      </c>
      <c r="CJ399" s="92" t="s">
        <v>84</v>
      </c>
      <c r="CK399" s="92" t="s">
        <v>542</v>
      </c>
      <c r="CL399" s="93" t="s">
        <v>558</v>
      </c>
      <c r="CM399" s="291">
        <v>494</v>
      </c>
    </row>
    <row r="400" spans="1:91" s="49" customFormat="1" ht="13.5">
      <c r="A400" s="171"/>
      <c r="B400" s="51"/>
      <c r="AA400" s="171"/>
      <c r="AB400" s="171"/>
      <c r="AC400" s="171"/>
      <c r="AD400" s="173"/>
      <c r="AE400" s="173"/>
      <c r="AF400" s="173"/>
      <c r="AG400" s="173"/>
      <c r="AH400" s="173"/>
      <c r="AI400" s="173"/>
      <c r="AJ400" s="173"/>
      <c r="AK400" s="173"/>
      <c r="AL400" s="173"/>
      <c r="AM400" s="173"/>
      <c r="AN400" s="173"/>
      <c r="AO400" s="173"/>
      <c r="AP400" s="173"/>
      <c r="AQ400" s="173"/>
      <c r="AR400" s="173"/>
      <c r="AS400" s="173"/>
      <c r="AT400" s="173"/>
      <c r="AU400" s="173"/>
      <c r="AV400" s="173"/>
      <c r="AW400" s="173"/>
      <c r="AX400" s="173"/>
      <c r="AY400" s="173"/>
      <c r="AZ400" s="173"/>
      <c r="BA400" s="173"/>
      <c r="BB400" s="173"/>
      <c r="BC400" s="173"/>
      <c r="BD400" s="173"/>
      <c r="BE400" s="173"/>
      <c r="BF400" s="173"/>
      <c r="BG400" s="173"/>
      <c r="BH400" s="173"/>
      <c r="BI400" s="173"/>
      <c r="BJ400" s="173"/>
      <c r="BK400" s="173"/>
      <c r="BL400" s="173"/>
      <c r="BM400" s="173"/>
      <c r="BN400" s="173"/>
      <c r="BO400" s="173"/>
      <c r="BP400" s="173"/>
      <c r="BQ400" s="173"/>
      <c r="BR400" s="173"/>
      <c r="BS400" s="173"/>
      <c r="BT400" s="173"/>
      <c r="BU400" s="173"/>
      <c r="BV400" s="173"/>
      <c r="CI400" s="294">
        <v>11</v>
      </c>
      <c r="CJ400" s="92" t="s">
        <v>84</v>
      </c>
      <c r="CK400" s="92" t="s">
        <v>542</v>
      </c>
      <c r="CL400" s="93" t="s">
        <v>559</v>
      </c>
      <c r="CM400" s="291">
        <v>495</v>
      </c>
    </row>
    <row r="401" spans="1:91" s="49" customFormat="1" ht="13.5">
      <c r="A401" s="171"/>
      <c r="B401" s="51"/>
      <c r="AA401" s="171"/>
      <c r="AB401" s="171"/>
      <c r="AC401" s="171"/>
      <c r="AD401" s="173"/>
      <c r="AE401" s="173"/>
      <c r="AF401" s="173"/>
      <c r="AG401" s="173"/>
      <c r="AH401" s="173"/>
      <c r="AI401" s="173"/>
      <c r="AJ401" s="173"/>
      <c r="AK401" s="173"/>
      <c r="AL401" s="173"/>
      <c r="AM401" s="173"/>
      <c r="AN401" s="173"/>
      <c r="AO401" s="173"/>
      <c r="AP401" s="173"/>
      <c r="AQ401" s="173"/>
      <c r="AR401" s="173"/>
      <c r="AS401" s="173"/>
      <c r="AT401" s="173"/>
      <c r="AU401" s="173"/>
      <c r="AV401" s="173"/>
      <c r="AW401" s="173"/>
      <c r="AX401" s="173"/>
      <c r="AY401" s="173"/>
      <c r="AZ401" s="173"/>
      <c r="BA401" s="173"/>
      <c r="BB401" s="173"/>
      <c r="BC401" s="173"/>
      <c r="BD401" s="173"/>
      <c r="BE401" s="173"/>
      <c r="BF401" s="173"/>
      <c r="BG401" s="173"/>
      <c r="BH401" s="173"/>
      <c r="BI401" s="173"/>
      <c r="BJ401" s="173"/>
      <c r="BK401" s="173"/>
      <c r="BL401" s="173"/>
      <c r="BM401" s="173"/>
      <c r="BN401" s="173"/>
      <c r="BO401" s="173"/>
      <c r="BP401" s="173"/>
      <c r="BQ401" s="173"/>
      <c r="BR401" s="173"/>
      <c r="BS401" s="173"/>
      <c r="BT401" s="173"/>
      <c r="BU401" s="173"/>
      <c r="BV401" s="173"/>
      <c r="CI401" s="294">
        <v>11</v>
      </c>
      <c r="CJ401" s="92" t="s">
        <v>84</v>
      </c>
      <c r="CK401" s="92" t="s">
        <v>542</v>
      </c>
      <c r="CL401" s="93" t="s">
        <v>560</v>
      </c>
      <c r="CM401" s="291">
        <v>496</v>
      </c>
    </row>
    <row r="402" spans="1:91" s="49" customFormat="1" ht="13.5">
      <c r="A402" s="171"/>
      <c r="B402" s="51"/>
      <c r="AA402" s="171"/>
      <c r="AB402" s="171"/>
      <c r="AC402" s="171"/>
      <c r="AD402" s="173"/>
      <c r="AE402" s="173"/>
      <c r="AF402" s="173"/>
      <c r="AG402" s="173"/>
      <c r="AH402" s="173"/>
      <c r="AI402" s="173"/>
      <c r="AJ402" s="173"/>
      <c r="AK402" s="173"/>
      <c r="AL402" s="173"/>
      <c r="AM402" s="173"/>
      <c r="AN402" s="173"/>
      <c r="AO402" s="173"/>
      <c r="AP402" s="173"/>
      <c r="AQ402" s="173"/>
      <c r="AR402" s="173"/>
      <c r="AS402" s="173"/>
      <c r="AT402" s="173"/>
      <c r="AU402" s="173"/>
      <c r="AV402" s="173"/>
      <c r="AW402" s="173"/>
      <c r="AX402" s="173"/>
      <c r="AY402" s="173"/>
      <c r="AZ402" s="173"/>
      <c r="BA402" s="173"/>
      <c r="BB402" s="173"/>
      <c r="BC402" s="173"/>
      <c r="BD402" s="173"/>
      <c r="BE402" s="173"/>
      <c r="BF402" s="173"/>
      <c r="BG402" s="173"/>
      <c r="BH402" s="173"/>
      <c r="BI402" s="173"/>
      <c r="BJ402" s="173"/>
      <c r="BK402" s="173"/>
      <c r="BL402" s="173"/>
      <c r="BM402" s="173"/>
      <c r="BN402" s="173"/>
      <c r="BO402" s="173"/>
      <c r="BP402" s="173"/>
      <c r="BQ402" s="173"/>
      <c r="BR402" s="173"/>
      <c r="BS402" s="173"/>
      <c r="BT402" s="173"/>
      <c r="BU402" s="173"/>
      <c r="BV402" s="173"/>
      <c r="CI402" s="294">
        <v>11</v>
      </c>
      <c r="CJ402" s="92" t="s">
        <v>84</v>
      </c>
      <c r="CK402" s="92" t="s">
        <v>542</v>
      </c>
      <c r="CL402" s="93" t="s">
        <v>561</v>
      </c>
      <c r="CM402" s="291">
        <v>497</v>
      </c>
    </row>
    <row r="403" spans="1:91" s="49" customFormat="1" ht="13.5">
      <c r="A403" s="171"/>
      <c r="B403" s="51"/>
      <c r="AA403" s="171"/>
      <c r="AB403" s="171"/>
      <c r="AC403" s="171"/>
      <c r="AD403" s="173"/>
      <c r="AE403" s="173"/>
      <c r="AF403" s="173"/>
      <c r="AG403" s="173"/>
      <c r="AH403" s="173"/>
      <c r="AI403" s="173"/>
      <c r="AJ403" s="173"/>
      <c r="AK403" s="173"/>
      <c r="AL403" s="173"/>
      <c r="AM403" s="173"/>
      <c r="AN403" s="173"/>
      <c r="AO403" s="173"/>
      <c r="AP403" s="173"/>
      <c r="AQ403" s="173"/>
      <c r="AR403" s="173"/>
      <c r="AS403" s="173"/>
      <c r="AT403" s="173"/>
      <c r="AU403" s="173"/>
      <c r="AV403" s="173"/>
      <c r="AW403" s="173"/>
      <c r="AX403" s="173"/>
      <c r="AY403" s="173"/>
      <c r="AZ403" s="173"/>
      <c r="BA403" s="173"/>
      <c r="BB403" s="173"/>
      <c r="BC403" s="173"/>
      <c r="BD403" s="173"/>
      <c r="BE403" s="173"/>
      <c r="BF403" s="173"/>
      <c r="BG403" s="173"/>
      <c r="BH403" s="173"/>
      <c r="BI403" s="173"/>
      <c r="BJ403" s="173"/>
      <c r="BK403" s="173"/>
      <c r="BL403" s="173"/>
      <c r="BM403" s="173"/>
      <c r="BN403" s="173"/>
      <c r="BO403" s="173"/>
      <c r="BP403" s="173"/>
      <c r="BQ403" s="173"/>
      <c r="BR403" s="173"/>
      <c r="BS403" s="173"/>
      <c r="BT403" s="173"/>
      <c r="BU403" s="173"/>
      <c r="BV403" s="173"/>
      <c r="CI403" s="294">
        <v>11</v>
      </c>
      <c r="CJ403" s="92" t="s">
        <v>84</v>
      </c>
      <c r="CK403" s="92" t="s">
        <v>542</v>
      </c>
      <c r="CL403" s="93" t="s">
        <v>562</v>
      </c>
      <c r="CM403" s="291">
        <v>498</v>
      </c>
    </row>
    <row r="404" spans="1:91" s="49" customFormat="1" ht="13.5">
      <c r="A404" s="171"/>
      <c r="B404" s="51"/>
      <c r="AA404" s="171"/>
      <c r="AB404" s="171"/>
      <c r="AC404" s="171"/>
      <c r="AD404" s="173"/>
      <c r="AE404" s="173"/>
      <c r="AF404" s="173"/>
      <c r="AG404" s="173"/>
      <c r="AH404" s="173"/>
      <c r="AI404" s="173"/>
      <c r="AJ404" s="173"/>
      <c r="AK404" s="173"/>
      <c r="AL404" s="173"/>
      <c r="AM404" s="173"/>
      <c r="AN404" s="173"/>
      <c r="AO404" s="173"/>
      <c r="AP404" s="173"/>
      <c r="AQ404" s="173"/>
      <c r="AR404" s="173"/>
      <c r="AS404" s="173"/>
      <c r="AT404" s="173"/>
      <c r="AU404" s="173"/>
      <c r="AV404" s="173"/>
      <c r="AW404" s="173"/>
      <c r="AX404" s="173"/>
      <c r="AY404" s="173"/>
      <c r="AZ404" s="173"/>
      <c r="BA404" s="173"/>
      <c r="BB404" s="173"/>
      <c r="BC404" s="173"/>
      <c r="BD404" s="173"/>
      <c r="BE404" s="173"/>
      <c r="BF404" s="173"/>
      <c r="BG404" s="173"/>
      <c r="BH404" s="173"/>
      <c r="BI404" s="173"/>
      <c r="BJ404" s="173"/>
      <c r="BK404" s="173"/>
      <c r="BL404" s="173"/>
      <c r="BM404" s="173"/>
      <c r="BN404" s="173"/>
      <c r="BO404" s="173"/>
      <c r="BP404" s="173"/>
      <c r="BQ404" s="173"/>
      <c r="BR404" s="173"/>
      <c r="BS404" s="173"/>
      <c r="BT404" s="173"/>
      <c r="BU404" s="173"/>
      <c r="BV404" s="173"/>
      <c r="CI404" s="294">
        <v>11</v>
      </c>
      <c r="CJ404" s="92" t="s">
        <v>84</v>
      </c>
      <c r="CK404" s="92" t="s">
        <v>542</v>
      </c>
      <c r="CL404" s="93" t="s">
        <v>563</v>
      </c>
      <c r="CM404" s="291">
        <v>499</v>
      </c>
    </row>
    <row r="405" spans="1:91" s="49" customFormat="1" ht="13.5">
      <c r="A405" s="171"/>
      <c r="B405" s="51"/>
      <c r="AA405" s="171"/>
      <c r="AB405" s="171"/>
      <c r="AC405" s="171"/>
      <c r="AD405" s="173"/>
      <c r="AE405" s="173"/>
      <c r="AF405" s="173"/>
      <c r="AG405" s="173"/>
      <c r="AH405" s="173"/>
      <c r="AI405" s="173"/>
      <c r="AJ405" s="173"/>
      <c r="AK405" s="173"/>
      <c r="AL405" s="173"/>
      <c r="AM405" s="173"/>
      <c r="AN405" s="173"/>
      <c r="AO405" s="173"/>
      <c r="AP405" s="173"/>
      <c r="AQ405" s="173"/>
      <c r="AR405" s="173"/>
      <c r="AS405" s="173"/>
      <c r="AT405" s="173"/>
      <c r="AU405" s="173"/>
      <c r="AV405" s="173"/>
      <c r="AW405" s="173"/>
      <c r="AX405" s="173"/>
      <c r="AY405" s="173"/>
      <c r="AZ405" s="173"/>
      <c r="BA405" s="173"/>
      <c r="BB405" s="173"/>
      <c r="BC405" s="173"/>
      <c r="BD405" s="173"/>
      <c r="BE405" s="173"/>
      <c r="BF405" s="173"/>
      <c r="BG405" s="173"/>
      <c r="BH405" s="173"/>
      <c r="BI405" s="173"/>
      <c r="BJ405" s="173"/>
      <c r="BK405" s="173"/>
      <c r="BL405" s="173"/>
      <c r="BM405" s="173"/>
      <c r="BN405" s="173"/>
      <c r="BO405" s="173"/>
      <c r="BP405" s="173"/>
      <c r="BQ405" s="173"/>
      <c r="BR405" s="173"/>
      <c r="BS405" s="173"/>
      <c r="BT405" s="173"/>
      <c r="BU405" s="173"/>
      <c r="BV405" s="173"/>
      <c r="CI405" s="294">
        <v>11</v>
      </c>
      <c r="CJ405" s="92" t="s">
        <v>84</v>
      </c>
      <c r="CK405" s="92" t="s">
        <v>542</v>
      </c>
      <c r="CL405" s="93" t="s">
        <v>1094</v>
      </c>
      <c r="CM405" s="291">
        <v>500</v>
      </c>
    </row>
    <row r="406" spans="1:91" s="49" customFormat="1" ht="13.5">
      <c r="A406" s="171"/>
      <c r="B406" s="51"/>
      <c r="AA406" s="171"/>
      <c r="AB406" s="171"/>
      <c r="AC406" s="171"/>
      <c r="AD406" s="173"/>
      <c r="AE406" s="173"/>
      <c r="AF406" s="173"/>
      <c r="AG406" s="173"/>
      <c r="AH406" s="173"/>
      <c r="AI406" s="173"/>
      <c r="AJ406" s="173"/>
      <c r="AK406" s="173"/>
      <c r="AL406" s="173"/>
      <c r="AM406" s="173"/>
      <c r="AN406" s="173"/>
      <c r="AO406" s="173"/>
      <c r="AP406" s="173"/>
      <c r="AQ406" s="173"/>
      <c r="AR406" s="173"/>
      <c r="AS406" s="173"/>
      <c r="AT406" s="173"/>
      <c r="AU406" s="173"/>
      <c r="AV406" s="173"/>
      <c r="AW406" s="173"/>
      <c r="AX406" s="173"/>
      <c r="AY406" s="173"/>
      <c r="AZ406" s="173"/>
      <c r="BA406" s="173"/>
      <c r="BB406" s="173"/>
      <c r="BC406" s="173"/>
      <c r="BD406" s="173"/>
      <c r="BE406" s="173"/>
      <c r="BF406" s="173"/>
      <c r="BG406" s="173"/>
      <c r="BH406" s="173"/>
      <c r="BI406" s="173"/>
      <c r="BJ406" s="173"/>
      <c r="BK406" s="173"/>
      <c r="BL406" s="173"/>
      <c r="BM406" s="173"/>
      <c r="BN406" s="173"/>
      <c r="BO406" s="173"/>
      <c r="BP406" s="173"/>
      <c r="BQ406" s="173"/>
      <c r="BR406" s="173"/>
      <c r="BS406" s="173"/>
      <c r="BT406" s="173"/>
      <c r="BU406" s="173"/>
      <c r="BV406" s="173"/>
      <c r="CI406" s="294">
        <v>11</v>
      </c>
      <c r="CJ406" s="92" t="s">
        <v>84</v>
      </c>
      <c r="CK406" s="92" t="s">
        <v>542</v>
      </c>
      <c r="CL406" s="93" t="s">
        <v>977</v>
      </c>
      <c r="CM406" s="291">
        <v>501</v>
      </c>
    </row>
    <row r="407" spans="1:91" s="49" customFormat="1" ht="13.5">
      <c r="A407" s="171"/>
      <c r="B407" s="51"/>
      <c r="AA407" s="171"/>
      <c r="AB407" s="171"/>
      <c r="AC407" s="171"/>
      <c r="AD407" s="173"/>
      <c r="AE407" s="173"/>
      <c r="AF407" s="173"/>
      <c r="AG407" s="173"/>
      <c r="AH407" s="173"/>
      <c r="AI407" s="173"/>
      <c r="AJ407" s="173"/>
      <c r="AK407" s="173"/>
      <c r="AL407" s="173"/>
      <c r="AM407" s="173"/>
      <c r="AN407" s="173"/>
      <c r="AO407" s="173"/>
      <c r="AP407" s="173"/>
      <c r="AQ407" s="173"/>
      <c r="AR407" s="173"/>
      <c r="AS407" s="173"/>
      <c r="AT407" s="173"/>
      <c r="AU407" s="173"/>
      <c r="AV407" s="173"/>
      <c r="AW407" s="173"/>
      <c r="AX407" s="173"/>
      <c r="AY407" s="173"/>
      <c r="AZ407" s="173"/>
      <c r="BA407" s="173"/>
      <c r="BB407" s="173"/>
      <c r="BC407" s="173"/>
      <c r="BD407" s="173"/>
      <c r="BE407" s="173"/>
      <c r="BF407" s="173"/>
      <c r="BG407" s="173"/>
      <c r="BH407" s="173"/>
      <c r="BI407" s="173"/>
      <c r="BJ407" s="173"/>
      <c r="BK407" s="173"/>
      <c r="BL407" s="173"/>
      <c r="BM407" s="173"/>
      <c r="BN407" s="173"/>
      <c r="BO407" s="173"/>
      <c r="BP407" s="173"/>
      <c r="BQ407" s="173"/>
      <c r="BR407" s="173"/>
      <c r="BS407" s="173"/>
      <c r="BT407" s="173"/>
      <c r="BU407" s="173"/>
      <c r="BV407" s="173"/>
      <c r="CI407" s="294"/>
      <c r="CJ407" s="92"/>
      <c r="CK407" s="92"/>
      <c r="CL407" s="93"/>
      <c r="CM407" s="291">
        <v>502</v>
      </c>
    </row>
    <row r="408" spans="1:91" s="49" customFormat="1" ht="13.5">
      <c r="A408" s="171"/>
      <c r="B408" s="51"/>
      <c r="AA408" s="171"/>
      <c r="AB408" s="171"/>
      <c r="AC408" s="171"/>
      <c r="AD408" s="173"/>
      <c r="AE408" s="173"/>
      <c r="AF408" s="173"/>
      <c r="AG408" s="173"/>
      <c r="AH408" s="173"/>
      <c r="AI408" s="173"/>
      <c r="AJ408" s="173"/>
      <c r="AK408" s="173"/>
      <c r="AL408" s="173"/>
      <c r="AM408" s="173"/>
      <c r="AN408" s="173"/>
      <c r="AO408" s="173"/>
      <c r="AP408" s="173"/>
      <c r="AQ408" s="173"/>
      <c r="AR408" s="173"/>
      <c r="AS408" s="173"/>
      <c r="AT408" s="173"/>
      <c r="AU408" s="173"/>
      <c r="AV408" s="173"/>
      <c r="AW408" s="173"/>
      <c r="AX408" s="173"/>
      <c r="AY408" s="173"/>
      <c r="AZ408" s="173"/>
      <c r="BA408" s="173"/>
      <c r="BB408" s="173"/>
      <c r="BC408" s="173"/>
      <c r="BD408" s="173"/>
      <c r="BE408" s="173"/>
      <c r="BF408" s="173"/>
      <c r="BG408" s="173"/>
      <c r="BH408" s="173"/>
      <c r="BI408" s="173"/>
      <c r="BJ408" s="173"/>
      <c r="BK408" s="173"/>
      <c r="BL408" s="173"/>
      <c r="BM408" s="173"/>
      <c r="BN408" s="173"/>
      <c r="BO408" s="173"/>
      <c r="BP408" s="173"/>
      <c r="BQ408" s="173"/>
      <c r="BR408" s="173"/>
      <c r="BS408" s="173"/>
      <c r="BT408" s="173"/>
      <c r="BU408" s="173"/>
      <c r="BV408" s="173"/>
      <c r="CI408" s="294"/>
      <c r="CJ408" s="92"/>
      <c r="CK408" s="92"/>
      <c r="CL408" s="93"/>
      <c r="CM408" s="291">
        <v>503</v>
      </c>
    </row>
    <row r="409" spans="1:91" s="49" customFormat="1" ht="13.5">
      <c r="A409" s="171"/>
      <c r="B409" s="51"/>
      <c r="AA409" s="171"/>
      <c r="AB409" s="171"/>
      <c r="AC409" s="171"/>
      <c r="AD409" s="173"/>
      <c r="AE409" s="173"/>
      <c r="AF409" s="173"/>
      <c r="AG409" s="173"/>
      <c r="AH409" s="173"/>
      <c r="AI409" s="173"/>
      <c r="AJ409" s="173"/>
      <c r="AK409" s="173"/>
      <c r="AL409" s="173"/>
      <c r="AM409" s="173"/>
      <c r="AN409" s="173"/>
      <c r="AO409" s="173"/>
      <c r="AP409" s="173"/>
      <c r="AQ409" s="173"/>
      <c r="AR409" s="173"/>
      <c r="AS409" s="173"/>
      <c r="AT409" s="173"/>
      <c r="AU409" s="173"/>
      <c r="AV409" s="173"/>
      <c r="AW409" s="173"/>
      <c r="AX409" s="173"/>
      <c r="AY409" s="173"/>
      <c r="AZ409" s="173"/>
      <c r="BA409" s="173"/>
      <c r="BB409" s="173"/>
      <c r="BC409" s="173"/>
      <c r="BD409" s="173"/>
      <c r="BE409" s="173"/>
      <c r="BF409" s="173"/>
      <c r="BG409" s="173"/>
      <c r="BH409" s="173"/>
      <c r="BI409" s="173"/>
      <c r="BJ409" s="173"/>
      <c r="BK409" s="173"/>
      <c r="BL409" s="173"/>
      <c r="BM409" s="173"/>
      <c r="BN409" s="173"/>
      <c r="BO409" s="173"/>
      <c r="BP409" s="173"/>
      <c r="BQ409" s="173"/>
      <c r="BR409" s="173"/>
      <c r="BS409" s="173"/>
      <c r="BT409" s="173"/>
      <c r="BU409" s="173"/>
      <c r="BV409" s="173"/>
      <c r="CI409" s="294"/>
      <c r="CJ409" s="92"/>
      <c r="CK409" s="92"/>
      <c r="CL409" s="93"/>
      <c r="CM409" s="291">
        <v>504</v>
      </c>
    </row>
    <row r="410" spans="1:91" s="49" customFormat="1" ht="13.5">
      <c r="A410" s="171"/>
      <c r="B410" s="51"/>
      <c r="AA410" s="171"/>
      <c r="AB410" s="171"/>
      <c r="AC410" s="171"/>
      <c r="AD410" s="173"/>
      <c r="AE410" s="173"/>
      <c r="AF410" s="173"/>
      <c r="AG410" s="173"/>
      <c r="AH410" s="173"/>
      <c r="AI410" s="173"/>
      <c r="AJ410" s="173"/>
      <c r="AK410" s="173"/>
      <c r="AL410" s="173"/>
      <c r="AM410" s="173"/>
      <c r="AN410" s="173"/>
      <c r="AO410" s="173"/>
      <c r="AP410" s="173"/>
      <c r="AQ410" s="173"/>
      <c r="AR410" s="173"/>
      <c r="AS410" s="173"/>
      <c r="AT410" s="173"/>
      <c r="AU410" s="173"/>
      <c r="AV410" s="173"/>
      <c r="AW410" s="173"/>
      <c r="AX410" s="173"/>
      <c r="AY410" s="173"/>
      <c r="AZ410" s="173"/>
      <c r="BA410" s="173"/>
      <c r="BB410" s="173"/>
      <c r="BC410" s="173"/>
      <c r="BD410" s="173"/>
      <c r="BE410" s="173"/>
      <c r="BF410" s="173"/>
      <c r="BG410" s="173"/>
      <c r="BH410" s="173"/>
      <c r="BI410" s="173"/>
      <c r="BJ410" s="173"/>
      <c r="BK410" s="173"/>
      <c r="BL410" s="173"/>
      <c r="BM410" s="173"/>
      <c r="BN410" s="173"/>
      <c r="BO410" s="173"/>
      <c r="BP410" s="173"/>
      <c r="BQ410" s="173"/>
      <c r="BR410" s="173"/>
      <c r="BS410" s="173"/>
      <c r="BT410" s="173"/>
      <c r="BU410" s="173"/>
      <c r="BV410" s="173"/>
      <c r="CI410" s="294">
        <v>12</v>
      </c>
      <c r="CJ410" s="92" t="s">
        <v>84</v>
      </c>
      <c r="CK410" s="92" t="s">
        <v>564</v>
      </c>
      <c r="CL410" s="93" t="s">
        <v>565</v>
      </c>
      <c r="CM410" s="291">
        <v>505</v>
      </c>
    </row>
    <row r="411" spans="1:91" s="49" customFormat="1" ht="13.5">
      <c r="A411" s="171"/>
      <c r="B411" s="51"/>
      <c r="AA411" s="171"/>
      <c r="AB411" s="171"/>
      <c r="AC411" s="171"/>
      <c r="AD411" s="173"/>
      <c r="AE411" s="173"/>
      <c r="AF411" s="173"/>
      <c r="AG411" s="173"/>
      <c r="AH411" s="173"/>
      <c r="AI411" s="173"/>
      <c r="AJ411" s="173"/>
      <c r="AK411" s="173"/>
      <c r="AL411" s="173"/>
      <c r="AM411" s="173"/>
      <c r="AN411" s="173"/>
      <c r="AO411" s="173"/>
      <c r="AP411" s="173"/>
      <c r="AQ411" s="173"/>
      <c r="AR411" s="173"/>
      <c r="AS411" s="173"/>
      <c r="AT411" s="173"/>
      <c r="AU411" s="173"/>
      <c r="AV411" s="173"/>
      <c r="AW411" s="173"/>
      <c r="AX411" s="173"/>
      <c r="AY411" s="173"/>
      <c r="AZ411" s="173"/>
      <c r="BA411" s="173"/>
      <c r="BB411" s="173"/>
      <c r="BC411" s="173"/>
      <c r="BD411" s="173"/>
      <c r="BE411" s="173"/>
      <c r="BF411" s="173"/>
      <c r="BG411" s="173"/>
      <c r="BH411" s="173"/>
      <c r="BI411" s="173"/>
      <c r="BJ411" s="173"/>
      <c r="BK411" s="173"/>
      <c r="BL411" s="173"/>
      <c r="BM411" s="173"/>
      <c r="BN411" s="173"/>
      <c r="BO411" s="173"/>
      <c r="BP411" s="173"/>
      <c r="BQ411" s="173"/>
      <c r="BR411" s="173"/>
      <c r="BS411" s="173"/>
      <c r="BT411" s="173"/>
      <c r="BU411" s="173"/>
      <c r="BV411" s="173"/>
      <c r="CI411" s="294">
        <v>12</v>
      </c>
      <c r="CJ411" s="92" t="s">
        <v>84</v>
      </c>
      <c r="CK411" s="92" t="s">
        <v>564</v>
      </c>
      <c r="CL411" s="93" t="s">
        <v>566</v>
      </c>
      <c r="CM411" s="291">
        <v>506</v>
      </c>
    </row>
    <row r="412" spans="1:91" s="49" customFormat="1" ht="13.5">
      <c r="A412" s="171"/>
      <c r="B412" s="51"/>
      <c r="AA412" s="171"/>
      <c r="AB412" s="171"/>
      <c r="AC412" s="171"/>
      <c r="AD412" s="173"/>
      <c r="AE412" s="173"/>
      <c r="AF412" s="173"/>
      <c r="AG412" s="173"/>
      <c r="AH412" s="173"/>
      <c r="AI412" s="173"/>
      <c r="AJ412" s="173"/>
      <c r="AK412" s="173"/>
      <c r="AL412" s="173"/>
      <c r="AM412" s="173"/>
      <c r="AN412" s="173"/>
      <c r="AO412" s="173"/>
      <c r="AP412" s="173"/>
      <c r="AQ412" s="173"/>
      <c r="AR412" s="173"/>
      <c r="AS412" s="173"/>
      <c r="AT412" s="173"/>
      <c r="AU412" s="173"/>
      <c r="AV412" s="173"/>
      <c r="AW412" s="173"/>
      <c r="AX412" s="173"/>
      <c r="AY412" s="173"/>
      <c r="AZ412" s="173"/>
      <c r="BA412" s="173"/>
      <c r="BB412" s="173"/>
      <c r="BC412" s="173"/>
      <c r="BD412" s="173"/>
      <c r="BE412" s="173"/>
      <c r="BF412" s="173"/>
      <c r="BG412" s="173"/>
      <c r="BH412" s="173"/>
      <c r="BI412" s="173"/>
      <c r="BJ412" s="173"/>
      <c r="BK412" s="173"/>
      <c r="BL412" s="173"/>
      <c r="BM412" s="173"/>
      <c r="BN412" s="173"/>
      <c r="BO412" s="173"/>
      <c r="BP412" s="173"/>
      <c r="BQ412" s="173"/>
      <c r="BR412" s="173"/>
      <c r="BS412" s="173"/>
      <c r="BT412" s="173"/>
      <c r="BU412" s="173"/>
      <c r="BV412" s="173"/>
      <c r="CI412" s="294">
        <v>12</v>
      </c>
      <c r="CJ412" s="92" t="s">
        <v>84</v>
      </c>
      <c r="CK412" s="92" t="s">
        <v>564</v>
      </c>
      <c r="CL412" s="93" t="s">
        <v>567</v>
      </c>
      <c r="CM412" s="291">
        <v>507</v>
      </c>
    </row>
    <row r="413" spans="1:91" s="49" customFormat="1" ht="13.5">
      <c r="A413" s="171"/>
      <c r="B413" s="51"/>
      <c r="AA413" s="171"/>
      <c r="AB413" s="171"/>
      <c r="AC413" s="171"/>
      <c r="AD413" s="173"/>
      <c r="AE413" s="173"/>
      <c r="AF413" s="173"/>
      <c r="AG413" s="173"/>
      <c r="AH413" s="173"/>
      <c r="AI413" s="173"/>
      <c r="AJ413" s="173"/>
      <c r="AK413" s="173"/>
      <c r="AL413" s="173"/>
      <c r="AM413" s="173"/>
      <c r="AN413" s="173"/>
      <c r="AO413" s="173"/>
      <c r="AP413" s="173"/>
      <c r="AQ413" s="173"/>
      <c r="AR413" s="173"/>
      <c r="AS413" s="173"/>
      <c r="AT413" s="173"/>
      <c r="AU413" s="173"/>
      <c r="AV413" s="173"/>
      <c r="AW413" s="173"/>
      <c r="AX413" s="173"/>
      <c r="AY413" s="173"/>
      <c r="AZ413" s="173"/>
      <c r="BA413" s="173"/>
      <c r="BB413" s="173"/>
      <c r="BC413" s="173"/>
      <c r="BD413" s="173"/>
      <c r="BE413" s="173"/>
      <c r="BF413" s="173"/>
      <c r="BG413" s="173"/>
      <c r="BH413" s="173"/>
      <c r="BI413" s="173"/>
      <c r="BJ413" s="173"/>
      <c r="BK413" s="173"/>
      <c r="BL413" s="173"/>
      <c r="BM413" s="173"/>
      <c r="BN413" s="173"/>
      <c r="BO413" s="173"/>
      <c r="BP413" s="173"/>
      <c r="BQ413" s="173"/>
      <c r="BR413" s="173"/>
      <c r="BS413" s="173"/>
      <c r="BT413" s="173"/>
      <c r="BU413" s="173"/>
      <c r="BV413" s="173"/>
      <c r="CI413" s="294">
        <v>12</v>
      </c>
      <c r="CJ413" s="92" t="s">
        <v>84</v>
      </c>
      <c r="CK413" s="92" t="s">
        <v>564</v>
      </c>
      <c r="CL413" s="93" t="s">
        <v>568</v>
      </c>
      <c r="CM413" s="291">
        <v>508</v>
      </c>
    </row>
    <row r="414" spans="1:91" s="49" customFormat="1" ht="13.5">
      <c r="A414" s="171"/>
      <c r="B414" s="51"/>
      <c r="AA414" s="171"/>
      <c r="AB414" s="171"/>
      <c r="AC414" s="171"/>
      <c r="AD414" s="173"/>
      <c r="AE414" s="173"/>
      <c r="AF414" s="173"/>
      <c r="AG414" s="173"/>
      <c r="AH414" s="173"/>
      <c r="AI414" s="173"/>
      <c r="AJ414" s="173"/>
      <c r="AK414" s="173"/>
      <c r="AL414" s="173"/>
      <c r="AM414" s="173"/>
      <c r="AN414" s="173"/>
      <c r="AO414" s="173"/>
      <c r="AP414" s="173"/>
      <c r="AQ414" s="173"/>
      <c r="AR414" s="173"/>
      <c r="AS414" s="173"/>
      <c r="AT414" s="173"/>
      <c r="AU414" s="173"/>
      <c r="AV414" s="173"/>
      <c r="AW414" s="173"/>
      <c r="AX414" s="173"/>
      <c r="AY414" s="173"/>
      <c r="AZ414" s="173"/>
      <c r="BA414" s="173"/>
      <c r="BB414" s="173"/>
      <c r="BC414" s="173"/>
      <c r="BD414" s="173"/>
      <c r="BE414" s="173"/>
      <c r="BF414" s="173"/>
      <c r="BG414" s="173"/>
      <c r="BH414" s="173"/>
      <c r="BI414" s="173"/>
      <c r="BJ414" s="173"/>
      <c r="BK414" s="173"/>
      <c r="BL414" s="173"/>
      <c r="BM414" s="173"/>
      <c r="BN414" s="173"/>
      <c r="BO414" s="173"/>
      <c r="BP414" s="173"/>
      <c r="BQ414" s="173"/>
      <c r="BR414" s="173"/>
      <c r="BS414" s="173"/>
      <c r="BT414" s="173"/>
      <c r="BU414" s="173"/>
      <c r="BV414" s="173"/>
      <c r="CI414" s="294">
        <v>12</v>
      </c>
      <c r="CJ414" s="92" t="s">
        <v>84</v>
      </c>
      <c r="CK414" s="92" t="s">
        <v>564</v>
      </c>
      <c r="CL414" s="93" t="s">
        <v>569</v>
      </c>
      <c r="CM414" s="291">
        <v>509</v>
      </c>
    </row>
    <row r="415" spans="1:91" s="49" customFormat="1" ht="13.5">
      <c r="A415" s="171"/>
      <c r="B415" s="51"/>
      <c r="AA415" s="171"/>
      <c r="AB415" s="171"/>
      <c r="AC415" s="171"/>
      <c r="AD415" s="173"/>
      <c r="AE415" s="173"/>
      <c r="AF415" s="173"/>
      <c r="AG415" s="173"/>
      <c r="AH415" s="173"/>
      <c r="AI415" s="173"/>
      <c r="AJ415" s="173"/>
      <c r="AK415" s="173"/>
      <c r="AL415" s="173"/>
      <c r="AM415" s="173"/>
      <c r="AN415" s="173"/>
      <c r="AO415" s="173"/>
      <c r="AP415" s="173"/>
      <c r="AQ415" s="173"/>
      <c r="AR415" s="173"/>
      <c r="AS415" s="173"/>
      <c r="AT415" s="173"/>
      <c r="AU415" s="173"/>
      <c r="AV415" s="173"/>
      <c r="AW415" s="173"/>
      <c r="AX415" s="173"/>
      <c r="AY415" s="173"/>
      <c r="AZ415" s="173"/>
      <c r="BA415" s="173"/>
      <c r="BB415" s="173"/>
      <c r="BC415" s="173"/>
      <c r="BD415" s="173"/>
      <c r="BE415" s="173"/>
      <c r="BF415" s="173"/>
      <c r="BG415" s="173"/>
      <c r="BH415" s="173"/>
      <c r="BI415" s="173"/>
      <c r="BJ415" s="173"/>
      <c r="BK415" s="173"/>
      <c r="BL415" s="173"/>
      <c r="BM415" s="173"/>
      <c r="BN415" s="173"/>
      <c r="BO415" s="173"/>
      <c r="BP415" s="173"/>
      <c r="BQ415" s="173"/>
      <c r="BR415" s="173"/>
      <c r="BS415" s="173"/>
      <c r="BT415" s="173"/>
      <c r="BU415" s="173"/>
      <c r="BV415" s="173"/>
      <c r="CI415" s="294">
        <v>12</v>
      </c>
      <c r="CJ415" s="92" t="s">
        <v>84</v>
      </c>
      <c r="CK415" s="92" t="s">
        <v>564</v>
      </c>
      <c r="CL415" s="93" t="s">
        <v>570</v>
      </c>
      <c r="CM415" s="291">
        <v>510</v>
      </c>
    </row>
    <row r="416" spans="1:91" s="49" customFormat="1" ht="13.5">
      <c r="A416" s="171"/>
      <c r="B416" s="51"/>
      <c r="AA416" s="171"/>
      <c r="AB416" s="171"/>
      <c r="AC416" s="171"/>
      <c r="AD416" s="173"/>
      <c r="AE416" s="173"/>
      <c r="AF416" s="173"/>
      <c r="AG416" s="173"/>
      <c r="AH416" s="173"/>
      <c r="AI416" s="173"/>
      <c r="AJ416" s="173"/>
      <c r="AK416" s="173"/>
      <c r="AL416" s="173"/>
      <c r="AM416" s="173"/>
      <c r="AN416" s="173"/>
      <c r="AO416" s="173"/>
      <c r="AP416" s="173"/>
      <c r="AQ416" s="173"/>
      <c r="AR416" s="173"/>
      <c r="AS416" s="173"/>
      <c r="AT416" s="173"/>
      <c r="AU416" s="173"/>
      <c r="AV416" s="173"/>
      <c r="AW416" s="173"/>
      <c r="AX416" s="173"/>
      <c r="AY416" s="173"/>
      <c r="AZ416" s="173"/>
      <c r="BA416" s="173"/>
      <c r="BB416" s="173"/>
      <c r="BC416" s="173"/>
      <c r="BD416" s="173"/>
      <c r="BE416" s="173"/>
      <c r="BF416" s="173"/>
      <c r="BG416" s="173"/>
      <c r="BH416" s="173"/>
      <c r="BI416" s="173"/>
      <c r="BJ416" s="173"/>
      <c r="BK416" s="173"/>
      <c r="BL416" s="173"/>
      <c r="BM416" s="173"/>
      <c r="BN416" s="173"/>
      <c r="BO416" s="173"/>
      <c r="BP416" s="173"/>
      <c r="BQ416" s="173"/>
      <c r="BR416" s="173"/>
      <c r="BS416" s="173"/>
      <c r="BT416" s="173"/>
      <c r="BU416" s="173"/>
      <c r="BV416" s="173"/>
      <c r="CI416" s="294">
        <v>12</v>
      </c>
      <c r="CJ416" s="92" t="s">
        <v>84</v>
      </c>
      <c r="CK416" s="92" t="s">
        <v>564</v>
      </c>
      <c r="CL416" s="93" t="s">
        <v>571</v>
      </c>
      <c r="CM416" s="291">
        <v>511</v>
      </c>
    </row>
    <row r="417" spans="1:91" s="49" customFormat="1" ht="13.5">
      <c r="A417" s="171"/>
      <c r="B417" s="51"/>
      <c r="AA417" s="171"/>
      <c r="AB417" s="171"/>
      <c r="AC417" s="171"/>
      <c r="AD417" s="173"/>
      <c r="AE417" s="173"/>
      <c r="AF417" s="173"/>
      <c r="AG417" s="173"/>
      <c r="AH417" s="173"/>
      <c r="AI417" s="173"/>
      <c r="AJ417" s="173"/>
      <c r="AK417" s="173"/>
      <c r="AL417" s="173"/>
      <c r="AM417" s="173"/>
      <c r="AN417" s="173"/>
      <c r="AO417" s="173"/>
      <c r="AP417" s="173"/>
      <c r="AQ417" s="173"/>
      <c r="AR417" s="173"/>
      <c r="AS417" s="173"/>
      <c r="AT417" s="173"/>
      <c r="AU417" s="173"/>
      <c r="AV417" s="173"/>
      <c r="AW417" s="173"/>
      <c r="AX417" s="173"/>
      <c r="AY417" s="173"/>
      <c r="AZ417" s="173"/>
      <c r="BA417" s="173"/>
      <c r="BB417" s="173"/>
      <c r="BC417" s="173"/>
      <c r="BD417" s="173"/>
      <c r="BE417" s="173"/>
      <c r="BF417" s="173"/>
      <c r="BG417" s="173"/>
      <c r="BH417" s="173"/>
      <c r="BI417" s="173"/>
      <c r="BJ417" s="173"/>
      <c r="BK417" s="173"/>
      <c r="BL417" s="173"/>
      <c r="BM417" s="173"/>
      <c r="BN417" s="173"/>
      <c r="BO417" s="173"/>
      <c r="BP417" s="173"/>
      <c r="BQ417" s="173"/>
      <c r="BR417" s="173"/>
      <c r="BS417" s="173"/>
      <c r="BT417" s="173"/>
      <c r="BU417" s="173"/>
      <c r="BV417" s="173"/>
      <c r="CI417" s="294">
        <v>12</v>
      </c>
      <c r="CJ417" s="92" t="s">
        <v>84</v>
      </c>
      <c r="CK417" s="92" t="s">
        <v>564</v>
      </c>
      <c r="CL417" s="93" t="s">
        <v>572</v>
      </c>
      <c r="CM417" s="291">
        <v>512</v>
      </c>
    </row>
    <row r="418" spans="1:91" s="49" customFormat="1" ht="13.5">
      <c r="A418" s="171"/>
      <c r="B418" s="51"/>
      <c r="AA418" s="171"/>
      <c r="AB418" s="171"/>
      <c r="AC418" s="171"/>
      <c r="AD418" s="173"/>
      <c r="AE418" s="173"/>
      <c r="AF418" s="173"/>
      <c r="AG418" s="173"/>
      <c r="AH418" s="173"/>
      <c r="AI418" s="173"/>
      <c r="AJ418" s="173"/>
      <c r="AK418" s="173"/>
      <c r="AL418" s="173"/>
      <c r="AM418" s="173"/>
      <c r="AN418" s="173"/>
      <c r="AO418" s="173"/>
      <c r="AP418" s="173"/>
      <c r="AQ418" s="173"/>
      <c r="AR418" s="173"/>
      <c r="AS418" s="173"/>
      <c r="AT418" s="173"/>
      <c r="AU418" s="173"/>
      <c r="AV418" s="173"/>
      <c r="AW418" s="173"/>
      <c r="AX418" s="173"/>
      <c r="AY418" s="173"/>
      <c r="AZ418" s="173"/>
      <c r="BA418" s="173"/>
      <c r="BB418" s="173"/>
      <c r="BC418" s="173"/>
      <c r="BD418" s="173"/>
      <c r="BE418" s="173"/>
      <c r="BF418" s="173"/>
      <c r="BG418" s="173"/>
      <c r="BH418" s="173"/>
      <c r="BI418" s="173"/>
      <c r="BJ418" s="173"/>
      <c r="BK418" s="173"/>
      <c r="BL418" s="173"/>
      <c r="BM418" s="173"/>
      <c r="BN418" s="173"/>
      <c r="BO418" s="173"/>
      <c r="BP418" s="173"/>
      <c r="BQ418" s="173"/>
      <c r="BR418" s="173"/>
      <c r="BS418" s="173"/>
      <c r="BT418" s="173"/>
      <c r="BU418" s="173"/>
      <c r="BV418" s="173"/>
      <c r="CI418" s="294">
        <v>12</v>
      </c>
      <c r="CJ418" s="92" t="s">
        <v>84</v>
      </c>
      <c r="CK418" s="92" t="s">
        <v>564</v>
      </c>
      <c r="CL418" s="93" t="s">
        <v>573</v>
      </c>
      <c r="CM418" s="291">
        <v>513</v>
      </c>
    </row>
    <row r="419" spans="1:91" s="49" customFormat="1" ht="13.5">
      <c r="A419" s="171"/>
      <c r="B419" s="51"/>
      <c r="AA419" s="171"/>
      <c r="AB419" s="171"/>
      <c r="AC419" s="171"/>
      <c r="AD419" s="173"/>
      <c r="AE419" s="173"/>
      <c r="AF419" s="173"/>
      <c r="AG419" s="173"/>
      <c r="AH419" s="173"/>
      <c r="AI419" s="173"/>
      <c r="AJ419" s="173"/>
      <c r="AK419" s="173"/>
      <c r="AL419" s="173"/>
      <c r="AM419" s="173"/>
      <c r="AN419" s="173"/>
      <c r="AO419" s="173"/>
      <c r="AP419" s="173"/>
      <c r="AQ419" s="173"/>
      <c r="AR419" s="173"/>
      <c r="AS419" s="173"/>
      <c r="AT419" s="173"/>
      <c r="AU419" s="173"/>
      <c r="AV419" s="173"/>
      <c r="AW419" s="173"/>
      <c r="AX419" s="173"/>
      <c r="AY419" s="173"/>
      <c r="AZ419" s="173"/>
      <c r="BA419" s="173"/>
      <c r="BB419" s="173"/>
      <c r="BC419" s="173"/>
      <c r="BD419" s="173"/>
      <c r="BE419" s="173"/>
      <c r="BF419" s="173"/>
      <c r="BG419" s="173"/>
      <c r="BH419" s="173"/>
      <c r="BI419" s="173"/>
      <c r="BJ419" s="173"/>
      <c r="BK419" s="173"/>
      <c r="BL419" s="173"/>
      <c r="BM419" s="173"/>
      <c r="BN419" s="173"/>
      <c r="BO419" s="173"/>
      <c r="BP419" s="173"/>
      <c r="BQ419" s="173"/>
      <c r="BR419" s="173"/>
      <c r="BS419" s="173"/>
      <c r="BT419" s="173"/>
      <c r="BU419" s="173"/>
      <c r="BV419" s="173"/>
      <c r="CI419" s="294">
        <v>12</v>
      </c>
      <c r="CJ419" s="92" t="s">
        <v>84</v>
      </c>
      <c r="CK419" s="92" t="s">
        <v>564</v>
      </c>
      <c r="CL419" s="93" t="s">
        <v>574</v>
      </c>
      <c r="CM419" s="291">
        <v>514</v>
      </c>
    </row>
    <row r="420" spans="1:91" s="49" customFormat="1" ht="13.5">
      <c r="A420" s="171"/>
      <c r="B420" s="51"/>
      <c r="AA420" s="171"/>
      <c r="AB420" s="171"/>
      <c r="AC420" s="171"/>
      <c r="AD420" s="173"/>
      <c r="AE420" s="173"/>
      <c r="AF420" s="173"/>
      <c r="AG420" s="173"/>
      <c r="AH420" s="173"/>
      <c r="AI420" s="173"/>
      <c r="AJ420" s="173"/>
      <c r="AK420" s="173"/>
      <c r="AL420" s="173"/>
      <c r="AM420" s="173"/>
      <c r="AN420" s="173"/>
      <c r="AO420" s="173"/>
      <c r="AP420" s="173"/>
      <c r="AQ420" s="173"/>
      <c r="AR420" s="173"/>
      <c r="AS420" s="173"/>
      <c r="AT420" s="173"/>
      <c r="AU420" s="173"/>
      <c r="AV420" s="173"/>
      <c r="AW420" s="173"/>
      <c r="AX420" s="173"/>
      <c r="AY420" s="173"/>
      <c r="AZ420" s="173"/>
      <c r="BA420" s="173"/>
      <c r="BB420" s="173"/>
      <c r="BC420" s="173"/>
      <c r="BD420" s="173"/>
      <c r="BE420" s="173"/>
      <c r="BF420" s="173"/>
      <c r="BG420" s="173"/>
      <c r="BH420" s="173"/>
      <c r="BI420" s="173"/>
      <c r="BJ420" s="173"/>
      <c r="BK420" s="173"/>
      <c r="BL420" s="173"/>
      <c r="BM420" s="173"/>
      <c r="BN420" s="173"/>
      <c r="BO420" s="173"/>
      <c r="BP420" s="173"/>
      <c r="BQ420" s="173"/>
      <c r="BR420" s="173"/>
      <c r="BS420" s="173"/>
      <c r="BT420" s="173"/>
      <c r="BU420" s="173"/>
      <c r="BV420" s="173"/>
      <c r="CI420" s="294">
        <v>12</v>
      </c>
      <c r="CJ420" s="92" t="s">
        <v>84</v>
      </c>
      <c r="CK420" s="92" t="s">
        <v>564</v>
      </c>
      <c r="CL420" s="93" t="s">
        <v>575</v>
      </c>
      <c r="CM420" s="291">
        <v>515</v>
      </c>
    </row>
    <row r="421" spans="1:91" s="49" customFormat="1" ht="13.5">
      <c r="A421" s="171"/>
      <c r="B421" s="51"/>
      <c r="AA421" s="171"/>
      <c r="AB421" s="171"/>
      <c r="AC421" s="171"/>
      <c r="AD421" s="173"/>
      <c r="AE421" s="173"/>
      <c r="AF421" s="173"/>
      <c r="AG421" s="173"/>
      <c r="AH421" s="173"/>
      <c r="AI421" s="173"/>
      <c r="AJ421" s="173"/>
      <c r="AK421" s="173"/>
      <c r="AL421" s="173"/>
      <c r="AM421" s="173"/>
      <c r="AN421" s="173"/>
      <c r="AO421" s="173"/>
      <c r="AP421" s="173"/>
      <c r="AQ421" s="173"/>
      <c r="AR421" s="173"/>
      <c r="AS421" s="173"/>
      <c r="AT421" s="173"/>
      <c r="AU421" s="173"/>
      <c r="AV421" s="173"/>
      <c r="AW421" s="173"/>
      <c r="AX421" s="173"/>
      <c r="AY421" s="173"/>
      <c r="AZ421" s="173"/>
      <c r="BA421" s="173"/>
      <c r="BB421" s="173"/>
      <c r="BC421" s="173"/>
      <c r="BD421" s="173"/>
      <c r="BE421" s="173"/>
      <c r="BF421" s="173"/>
      <c r="BG421" s="173"/>
      <c r="BH421" s="173"/>
      <c r="BI421" s="173"/>
      <c r="BJ421" s="173"/>
      <c r="BK421" s="173"/>
      <c r="BL421" s="173"/>
      <c r="BM421" s="173"/>
      <c r="BN421" s="173"/>
      <c r="BO421" s="173"/>
      <c r="BP421" s="173"/>
      <c r="BQ421" s="173"/>
      <c r="BR421" s="173"/>
      <c r="BS421" s="173"/>
      <c r="BT421" s="173"/>
      <c r="BU421" s="173"/>
      <c r="BV421" s="173"/>
      <c r="CI421" s="294">
        <v>12</v>
      </c>
      <c r="CJ421" s="92" t="s">
        <v>84</v>
      </c>
      <c r="CK421" s="92" t="s">
        <v>564</v>
      </c>
      <c r="CL421" s="93" t="s">
        <v>576</v>
      </c>
      <c r="CM421" s="291">
        <v>516</v>
      </c>
    </row>
    <row r="422" spans="1:91" s="49" customFormat="1" ht="13.5">
      <c r="A422" s="171"/>
      <c r="B422" s="51"/>
      <c r="AA422" s="171"/>
      <c r="AB422" s="171"/>
      <c r="AC422" s="171"/>
      <c r="AD422" s="173"/>
      <c r="AE422" s="173"/>
      <c r="AF422" s="173"/>
      <c r="AG422" s="173"/>
      <c r="AH422" s="173"/>
      <c r="AI422" s="173"/>
      <c r="AJ422" s="173"/>
      <c r="AK422" s="173"/>
      <c r="AL422" s="173"/>
      <c r="AM422" s="173"/>
      <c r="AN422" s="173"/>
      <c r="AO422" s="173"/>
      <c r="AP422" s="173"/>
      <c r="AQ422" s="173"/>
      <c r="AR422" s="173"/>
      <c r="AS422" s="173"/>
      <c r="AT422" s="173"/>
      <c r="AU422" s="173"/>
      <c r="AV422" s="173"/>
      <c r="AW422" s="173"/>
      <c r="AX422" s="173"/>
      <c r="AY422" s="173"/>
      <c r="AZ422" s="173"/>
      <c r="BA422" s="173"/>
      <c r="BB422" s="173"/>
      <c r="BC422" s="173"/>
      <c r="BD422" s="173"/>
      <c r="BE422" s="173"/>
      <c r="BF422" s="173"/>
      <c r="BG422" s="173"/>
      <c r="BH422" s="173"/>
      <c r="BI422" s="173"/>
      <c r="BJ422" s="173"/>
      <c r="BK422" s="173"/>
      <c r="BL422" s="173"/>
      <c r="BM422" s="173"/>
      <c r="BN422" s="173"/>
      <c r="BO422" s="173"/>
      <c r="BP422" s="173"/>
      <c r="BQ422" s="173"/>
      <c r="BR422" s="173"/>
      <c r="BS422" s="173"/>
      <c r="BT422" s="173"/>
      <c r="BU422" s="173"/>
      <c r="BV422" s="173"/>
      <c r="CI422" s="294">
        <v>12</v>
      </c>
      <c r="CJ422" s="92" t="s">
        <v>84</v>
      </c>
      <c r="CK422" s="92" t="s">
        <v>564</v>
      </c>
      <c r="CL422" s="93" t="s">
        <v>577</v>
      </c>
      <c r="CM422" s="291">
        <v>517</v>
      </c>
    </row>
    <row r="423" spans="1:91" s="49" customFormat="1" ht="13.5">
      <c r="A423" s="171"/>
      <c r="B423" s="51"/>
      <c r="AA423" s="171"/>
      <c r="AB423" s="171"/>
      <c r="AC423" s="171"/>
      <c r="AD423" s="173"/>
      <c r="AE423" s="173"/>
      <c r="AF423" s="173"/>
      <c r="AG423" s="173"/>
      <c r="AH423" s="173"/>
      <c r="AI423" s="173"/>
      <c r="AJ423" s="173"/>
      <c r="AK423" s="173"/>
      <c r="AL423" s="173"/>
      <c r="AM423" s="173"/>
      <c r="AN423" s="173"/>
      <c r="AO423" s="173"/>
      <c r="AP423" s="173"/>
      <c r="AQ423" s="173"/>
      <c r="AR423" s="173"/>
      <c r="AS423" s="173"/>
      <c r="AT423" s="173"/>
      <c r="AU423" s="173"/>
      <c r="AV423" s="173"/>
      <c r="AW423" s="173"/>
      <c r="AX423" s="173"/>
      <c r="AY423" s="173"/>
      <c r="AZ423" s="173"/>
      <c r="BA423" s="173"/>
      <c r="BB423" s="173"/>
      <c r="BC423" s="173"/>
      <c r="BD423" s="173"/>
      <c r="BE423" s="173"/>
      <c r="BF423" s="173"/>
      <c r="BG423" s="173"/>
      <c r="BH423" s="173"/>
      <c r="BI423" s="173"/>
      <c r="BJ423" s="173"/>
      <c r="BK423" s="173"/>
      <c r="BL423" s="173"/>
      <c r="BM423" s="173"/>
      <c r="BN423" s="173"/>
      <c r="BO423" s="173"/>
      <c r="BP423" s="173"/>
      <c r="BQ423" s="173"/>
      <c r="BR423" s="173"/>
      <c r="BS423" s="173"/>
      <c r="BT423" s="173"/>
      <c r="BU423" s="173"/>
      <c r="BV423" s="173"/>
      <c r="CI423" s="294"/>
      <c r="CJ423" s="92"/>
      <c r="CK423" s="92"/>
      <c r="CL423" s="93"/>
      <c r="CM423" s="291">
        <v>518</v>
      </c>
    </row>
    <row r="424" spans="1:91" s="49" customFormat="1" ht="13.5">
      <c r="A424" s="171"/>
      <c r="B424" s="51"/>
      <c r="AA424" s="171"/>
      <c r="AB424" s="171"/>
      <c r="AC424" s="171"/>
      <c r="AD424" s="173"/>
      <c r="AE424" s="173"/>
      <c r="AF424" s="173"/>
      <c r="AG424" s="173"/>
      <c r="AH424" s="173"/>
      <c r="AI424" s="173"/>
      <c r="AJ424" s="173"/>
      <c r="AK424" s="173"/>
      <c r="AL424" s="173"/>
      <c r="AM424" s="173"/>
      <c r="AN424" s="173"/>
      <c r="AO424" s="173"/>
      <c r="AP424" s="173"/>
      <c r="AQ424" s="173"/>
      <c r="AR424" s="173"/>
      <c r="AS424" s="173"/>
      <c r="AT424" s="173"/>
      <c r="AU424" s="173"/>
      <c r="AV424" s="173"/>
      <c r="AW424" s="173"/>
      <c r="AX424" s="173"/>
      <c r="AY424" s="173"/>
      <c r="AZ424" s="173"/>
      <c r="BA424" s="173"/>
      <c r="BB424" s="173"/>
      <c r="BC424" s="173"/>
      <c r="BD424" s="173"/>
      <c r="BE424" s="173"/>
      <c r="BF424" s="173"/>
      <c r="BG424" s="173"/>
      <c r="BH424" s="173"/>
      <c r="BI424" s="173"/>
      <c r="BJ424" s="173"/>
      <c r="BK424" s="173"/>
      <c r="BL424" s="173"/>
      <c r="BM424" s="173"/>
      <c r="BN424" s="173"/>
      <c r="BO424" s="173"/>
      <c r="BP424" s="173"/>
      <c r="BQ424" s="173"/>
      <c r="BR424" s="173"/>
      <c r="BS424" s="173"/>
      <c r="BT424" s="173"/>
      <c r="BU424" s="173"/>
      <c r="BV424" s="173"/>
      <c r="CI424" s="294"/>
      <c r="CJ424" s="92"/>
      <c r="CK424" s="92"/>
      <c r="CL424" s="93"/>
      <c r="CM424" s="291">
        <v>519</v>
      </c>
    </row>
    <row r="425" spans="1:91" s="49" customFormat="1" ht="13.5">
      <c r="A425" s="171"/>
      <c r="B425" s="51"/>
      <c r="AA425" s="171"/>
      <c r="AB425" s="171"/>
      <c r="AC425" s="171"/>
      <c r="AD425" s="173"/>
      <c r="AE425" s="173"/>
      <c r="AF425" s="173"/>
      <c r="AG425" s="173"/>
      <c r="AH425" s="173"/>
      <c r="AI425" s="173"/>
      <c r="AJ425" s="173"/>
      <c r="AK425" s="173"/>
      <c r="AL425" s="173"/>
      <c r="AM425" s="173"/>
      <c r="AN425" s="173"/>
      <c r="AO425" s="173"/>
      <c r="AP425" s="173"/>
      <c r="AQ425" s="173"/>
      <c r="AR425" s="173"/>
      <c r="AS425" s="173"/>
      <c r="AT425" s="173"/>
      <c r="AU425" s="173"/>
      <c r="AV425" s="173"/>
      <c r="AW425" s="173"/>
      <c r="AX425" s="173"/>
      <c r="AY425" s="173"/>
      <c r="AZ425" s="173"/>
      <c r="BA425" s="173"/>
      <c r="BB425" s="173"/>
      <c r="BC425" s="173"/>
      <c r="BD425" s="173"/>
      <c r="BE425" s="173"/>
      <c r="BF425" s="173"/>
      <c r="BG425" s="173"/>
      <c r="BH425" s="173"/>
      <c r="BI425" s="173"/>
      <c r="BJ425" s="173"/>
      <c r="BK425" s="173"/>
      <c r="BL425" s="173"/>
      <c r="BM425" s="173"/>
      <c r="BN425" s="173"/>
      <c r="BO425" s="173"/>
      <c r="BP425" s="173"/>
      <c r="BQ425" s="173"/>
      <c r="BR425" s="173"/>
      <c r="BS425" s="173"/>
      <c r="BT425" s="173"/>
      <c r="BU425" s="173"/>
      <c r="BV425" s="173"/>
      <c r="CI425" s="294"/>
      <c r="CJ425" s="92"/>
      <c r="CK425" s="92"/>
      <c r="CL425" s="93"/>
      <c r="CM425" s="291">
        <v>520</v>
      </c>
    </row>
    <row r="426" spans="1:91" s="49" customFormat="1" ht="13.5">
      <c r="A426" s="171"/>
      <c r="B426" s="51"/>
      <c r="AA426" s="171"/>
      <c r="AB426" s="171"/>
      <c r="AC426" s="171"/>
      <c r="AD426" s="173"/>
      <c r="AE426" s="173"/>
      <c r="AF426" s="173"/>
      <c r="AG426" s="173"/>
      <c r="AH426" s="173"/>
      <c r="AI426" s="173"/>
      <c r="AJ426" s="173"/>
      <c r="AK426" s="173"/>
      <c r="AL426" s="173"/>
      <c r="AM426" s="173"/>
      <c r="AN426" s="173"/>
      <c r="AO426" s="173"/>
      <c r="AP426" s="173"/>
      <c r="AQ426" s="173"/>
      <c r="AR426" s="173"/>
      <c r="AS426" s="173"/>
      <c r="AT426" s="173"/>
      <c r="AU426" s="173"/>
      <c r="AV426" s="173"/>
      <c r="AW426" s="173"/>
      <c r="AX426" s="173"/>
      <c r="AY426" s="173"/>
      <c r="AZ426" s="173"/>
      <c r="BA426" s="173"/>
      <c r="BB426" s="173"/>
      <c r="BC426" s="173"/>
      <c r="BD426" s="173"/>
      <c r="BE426" s="173"/>
      <c r="BF426" s="173"/>
      <c r="BG426" s="173"/>
      <c r="BH426" s="173"/>
      <c r="BI426" s="173"/>
      <c r="BJ426" s="173"/>
      <c r="BK426" s="173"/>
      <c r="BL426" s="173"/>
      <c r="BM426" s="173"/>
      <c r="BN426" s="173"/>
      <c r="BO426" s="173"/>
      <c r="BP426" s="173"/>
      <c r="BQ426" s="173"/>
      <c r="BR426" s="173"/>
      <c r="BS426" s="173"/>
      <c r="BT426" s="173"/>
      <c r="BU426" s="173"/>
      <c r="BV426" s="173"/>
      <c r="CI426" s="294">
        <v>13</v>
      </c>
      <c r="CJ426" s="92" t="s">
        <v>98</v>
      </c>
      <c r="CK426" s="92" t="s">
        <v>384</v>
      </c>
      <c r="CL426" s="93" t="s">
        <v>385</v>
      </c>
      <c r="CM426" s="291">
        <v>521</v>
      </c>
    </row>
    <row r="427" spans="1:91" s="49" customFormat="1" ht="13.5">
      <c r="A427" s="171"/>
      <c r="B427" s="51"/>
      <c r="AA427" s="171"/>
      <c r="AB427" s="171"/>
      <c r="AC427" s="171"/>
      <c r="AD427" s="173"/>
      <c r="AE427" s="173"/>
      <c r="AF427" s="173"/>
      <c r="AG427" s="173"/>
      <c r="AH427" s="173"/>
      <c r="AI427" s="173"/>
      <c r="AJ427" s="173"/>
      <c r="AK427" s="173"/>
      <c r="AL427" s="173"/>
      <c r="AM427" s="173"/>
      <c r="AN427" s="173"/>
      <c r="AO427" s="173"/>
      <c r="AP427" s="173"/>
      <c r="AQ427" s="173"/>
      <c r="AR427" s="173"/>
      <c r="AS427" s="173"/>
      <c r="AT427" s="173"/>
      <c r="AU427" s="173"/>
      <c r="AV427" s="173"/>
      <c r="AW427" s="173"/>
      <c r="AX427" s="173"/>
      <c r="AY427" s="173"/>
      <c r="AZ427" s="173"/>
      <c r="BA427" s="173"/>
      <c r="BB427" s="173"/>
      <c r="BC427" s="173"/>
      <c r="BD427" s="173"/>
      <c r="BE427" s="173"/>
      <c r="BF427" s="173"/>
      <c r="BG427" s="173"/>
      <c r="BH427" s="173"/>
      <c r="BI427" s="173"/>
      <c r="BJ427" s="173"/>
      <c r="BK427" s="173"/>
      <c r="BL427" s="173"/>
      <c r="BM427" s="173"/>
      <c r="BN427" s="173"/>
      <c r="BO427" s="173"/>
      <c r="BP427" s="173"/>
      <c r="BQ427" s="173"/>
      <c r="BR427" s="173"/>
      <c r="BS427" s="173"/>
      <c r="BT427" s="173"/>
      <c r="BU427" s="173"/>
      <c r="BV427" s="173"/>
      <c r="CI427" s="294">
        <v>13</v>
      </c>
      <c r="CJ427" s="92" t="s">
        <v>98</v>
      </c>
      <c r="CK427" s="92" t="s">
        <v>384</v>
      </c>
      <c r="CL427" s="93" t="s">
        <v>386</v>
      </c>
      <c r="CM427" s="291">
        <v>522</v>
      </c>
    </row>
    <row r="428" spans="1:91" s="49" customFormat="1" ht="13.5">
      <c r="A428" s="171"/>
      <c r="B428" s="51"/>
      <c r="AA428" s="171"/>
      <c r="AB428" s="171"/>
      <c r="AC428" s="171"/>
      <c r="AD428" s="173"/>
      <c r="AE428" s="173"/>
      <c r="AF428" s="173"/>
      <c r="AG428" s="173"/>
      <c r="AH428" s="173"/>
      <c r="AI428" s="173"/>
      <c r="AJ428" s="173"/>
      <c r="AK428" s="173"/>
      <c r="AL428" s="173"/>
      <c r="AM428" s="173"/>
      <c r="AN428" s="173"/>
      <c r="AO428" s="173"/>
      <c r="AP428" s="173"/>
      <c r="AQ428" s="173"/>
      <c r="AR428" s="173"/>
      <c r="AS428" s="173"/>
      <c r="AT428" s="173"/>
      <c r="AU428" s="173"/>
      <c r="AV428" s="173"/>
      <c r="AW428" s="173"/>
      <c r="AX428" s="173"/>
      <c r="AY428" s="173"/>
      <c r="AZ428" s="173"/>
      <c r="BA428" s="173"/>
      <c r="BB428" s="173"/>
      <c r="BC428" s="173"/>
      <c r="BD428" s="173"/>
      <c r="BE428" s="173"/>
      <c r="BF428" s="173"/>
      <c r="BG428" s="173"/>
      <c r="BH428" s="173"/>
      <c r="BI428" s="173"/>
      <c r="BJ428" s="173"/>
      <c r="BK428" s="173"/>
      <c r="BL428" s="173"/>
      <c r="BM428" s="173"/>
      <c r="BN428" s="173"/>
      <c r="BO428" s="173"/>
      <c r="BP428" s="173"/>
      <c r="BQ428" s="173"/>
      <c r="BR428" s="173"/>
      <c r="BS428" s="173"/>
      <c r="BT428" s="173"/>
      <c r="BU428" s="173"/>
      <c r="BV428" s="173"/>
      <c r="CI428" s="294">
        <v>13</v>
      </c>
      <c r="CJ428" s="92" t="s">
        <v>98</v>
      </c>
      <c r="CK428" s="92" t="s">
        <v>384</v>
      </c>
      <c r="CL428" s="93" t="s">
        <v>387</v>
      </c>
      <c r="CM428" s="291">
        <v>523</v>
      </c>
    </row>
    <row r="429" spans="1:91" s="49" customFormat="1" ht="13.5">
      <c r="A429" s="171"/>
      <c r="B429" s="51"/>
      <c r="AA429" s="171"/>
      <c r="AB429" s="171"/>
      <c r="AC429" s="171"/>
      <c r="AD429" s="173"/>
      <c r="AE429" s="173"/>
      <c r="AF429" s="173"/>
      <c r="AG429" s="173"/>
      <c r="AH429" s="173"/>
      <c r="AI429" s="173"/>
      <c r="AJ429" s="173"/>
      <c r="AK429" s="173"/>
      <c r="AL429" s="173"/>
      <c r="AM429" s="173"/>
      <c r="AN429" s="173"/>
      <c r="AO429" s="173"/>
      <c r="AP429" s="173"/>
      <c r="AQ429" s="173"/>
      <c r="AR429" s="173"/>
      <c r="AS429" s="173"/>
      <c r="AT429" s="173"/>
      <c r="AU429" s="173"/>
      <c r="AV429" s="173"/>
      <c r="AW429" s="173"/>
      <c r="AX429" s="173"/>
      <c r="AY429" s="173"/>
      <c r="AZ429" s="173"/>
      <c r="BA429" s="173"/>
      <c r="BB429" s="173"/>
      <c r="BC429" s="173"/>
      <c r="BD429" s="173"/>
      <c r="BE429" s="173"/>
      <c r="BF429" s="173"/>
      <c r="BG429" s="173"/>
      <c r="BH429" s="173"/>
      <c r="BI429" s="173"/>
      <c r="BJ429" s="173"/>
      <c r="BK429" s="173"/>
      <c r="BL429" s="173"/>
      <c r="BM429" s="173"/>
      <c r="BN429" s="173"/>
      <c r="BO429" s="173"/>
      <c r="BP429" s="173"/>
      <c r="BQ429" s="173"/>
      <c r="BR429" s="173"/>
      <c r="BS429" s="173"/>
      <c r="BT429" s="173"/>
      <c r="BU429" s="173"/>
      <c r="BV429" s="173"/>
      <c r="CI429" s="294">
        <v>13</v>
      </c>
      <c r="CJ429" s="92" t="s">
        <v>98</v>
      </c>
      <c r="CK429" s="92" t="s">
        <v>384</v>
      </c>
      <c r="CL429" s="93" t="s">
        <v>388</v>
      </c>
      <c r="CM429" s="291">
        <v>524</v>
      </c>
    </row>
    <row r="430" spans="1:91" s="49" customFormat="1" ht="13.5">
      <c r="A430" s="171"/>
      <c r="B430" s="51"/>
      <c r="AA430" s="171"/>
      <c r="AB430" s="171"/>
      <c r="AC430" s="171"/>
      <c r="AD430" s="173"/>
      <c r="AE430" s="173"/>
      <c r="AF430" s="173"/>
      <c r="AG430" s="173"/>
      <c r="AH430" s="173"/>
      <c r="AI430" s="173"/>
      <c r="AJ430" s="173"/>
      <c r="AK430" s="173"/>
      <c r="AL430" s="173"/>
      <c r="AM430" s="173"/>
      <c r="AN430" s="173"/>
      <c r="AO430" s="173"/>
      <c r="AP430" s="173"/>
      <c r="AQ430" s="173"/>
      <c r="AR430" s="173"/>
      <c r="AS430" s="173"/>
      <c r="AT430" s="173"/>
      <c r="AU430" s="173"/>
      <c r="AV430" s="173"/>
      <c r="AW430" s="173"/>
      <c r="AX430" s="173"/>
      <c r="AY430" s="173"/>
      <c r="AZ430" s="173"/>
      <c r="BA430" s="173"/>
      <c r="BB430" s="173"/>
      <c r="BC430" s="173"/>
      <c r="BD430" s="173"/>
      <c r="BE430" s="173"/>
      <c r="BF430" s="173"/>
      <c r="BG430" s="173"/>
      <c r="BH430" s="173"/>
      <c r="BI430" s="173"/>
      <c r="BJ430" s="173"/>
      <c r="BK430" s="173"/>
      <c r="BL430" s="173"/>
      <c r="BM430" s="173"/>
      <c r="BN430" s="173"/>
      <c r="BO430" s="173"/>
      <c r="BP430" s="173"/>
      <c r="BQ430" s="173"/>
      <c r="BR430" s="173"/>
      <c r="BS430" s="173"/>
      <c r="BT430" s="173"/>
      <c r="BU430" s="173"/>
      <c r="BV430" s="173"/>
      <c r="CI430" s="294">
        <v>13</v>
      </c>
      <c r="CJ430" s="92" t="s">
        <v>98</v>
      </c>
      <c r="CK430" s="92" t="s">
        <v>384</v>
      </c>
      <c r="CL430" s="93" t="s">
        <v>389</v>
      </c>
      <c r="CM430" s="291">
        <v>525</v>
      </c>
    </row>
    <row r="431" spans="1:91" s="49" customFormat="1" ht="13.5">
      <c r="A431" s="171"/>
      <c r="B431" s="51"/>
      <c r="AA431" s="171"/>
      <c r="AB431" s="171"/>
      <c r="AC431" s="171"/>
      <c r="AD431" s="173"/>
      <c r="AE431" s="173"/>
      <c r="AF431" s="173"/>
      <c r="AG431" s="173"/>
      <c r="AH431" s="173"/>
      <c r="AI431" s="173"/>
      <c r="AJ431" s="173"/>
      <c r="AK431" s="173"/>
      <c r="AL431" s="173"/>
      <c r="AM431" s="173"/>
      <c r="AN431" s="173"/>
      <c r="AO431" s="173"/>
      <c r="AP431" s="173"/>
      <c r="AQ431" s="173"/>
      <c r="AR431" s="173"/>
      <c r="AS431" s="173"/>
      <c r="AT431" s="173"/>
      <c r="AU431" s="173"/>
      <c r="AV431" s="173"/>
      <c r="AW431" s="173"/>
      <c r="AX431" s="173"/>
      <c r="AY431" s="173"/>
      <c r="AZ431" s="173"/>
      <c r="BA431" s="173"/>
      <c r="BB431" s="173"/>
      <c r="BC431" s="173"/>
      <c r="BD431" s="173"/>
      <c r="BE431" s="173"/>
      <c r="BF431" s="173"/>
      <c r="BG431" s="173"/>
      <c r="BH431" s="173"/>
      <c r="BI431" s="173"/>
      <c r="BJ431" s="173"/>
      <c r="BK431" s="173"/>
      <c r="BL431" s="173"/>
      <c r="BM431" s="173"/>
      <c r="BN431" s="173"/>
      <c r="BO431" s="173"/>
      <c r="BP431" s="173"/>
      <c r="BQ431" s="173"/>
      <c r="BR431" s="173"/>
      <c r="BS431" s="173"/>
      <c r="BT431" s="173"/>
      <c r="BU431" s="173"/>
      <c r="BV431" s="173"/>
      <c r="CI431" s="294">
        <v>13</v>
      </c>
      <c r="CJ431" s="92" t="s">
        <v>98</v>
      </c>
      <c r="CK431" s="92" t="s">
        <v>384</v>
      </c>
      <c r="CL431" s="93" t="s">
        <v>390</v>
      </c>
      <c r="CM431" s="291">
        <v>526</v>
      </c>
    </row>
    <row r="432" spans="1:91" s="49" customFormat="1" ht="13.5">
      <c r="A432" s="171"/>
      <c r="B432" s="51"/>
      <c r="AA432" s="171"/>
      <c r="AB432" s="171"/>
      <c r="AC432" s="171"/>
      <c r="AD432" s="173"/>
      <c r="AE432" s="173"/>
      <c r="AF432" s="173"/>
      <c r="AG432" s="173"/>
      <c r="AH432" s="173"/>
      <c r="AI432" s="173"/>
      <c r="AJ432" s="173"/>
      <c r="AK432" s="173"/>
      <c r="AL432" s="173"/>
      <c r="AM432" s="173"/>
      <c r="AN432" s="173"/>
      <c r="AO432" s="173"/>
      <c r="AP432" s="173"/>
      <c r="AQ432" s="173"/>
      <c r="AR432" s="173"/>
      <c r="AS432" s="173"/>
      <c r="AT432" s="173"/>
      <c r="AU432" s="173"/>
      <c r="AV432" s="173"/>
      <c r="AW432" s="173"/>
      <c r="AX432" s="173"/>
      <c r="AY432" s="173"/>
      <c r="AZ432" s="173"/>
      <c r="BA432" s="173"/>
      <c r="BB432" s="173"/>
      <c r="BC432" s="173"/>
      <c r="BD432" s="173"/>
      <c r="BE432" s="173"/>
      <c r="BF432" s="173"/>
      <c r="BG432" s="173"/>
      <c r="BH432" s="173"/>
      <c r="BI432" s="173"/>
      <c r="BJ432" s="173"/>
      <c r="BK432" s="173"/>
      <c r="BL432" s="173"/>
      <c r="BM432" s="173"/>
      <c r="BN432" s="173"/>
      <c r="BO432" s="173"/>
      <c r="BP432" s="173"/>
      <c r="BQ432" s="173"/>
      <c r="BR432" s="173"/>
      <c r="BS432" s="173"/>
      <c r="BT432" s="173"/>
      <c r="BU432" s="173"/>
      <c r="BV432" s="173"/>
      <c r="CI432" s="294">
        <v>13</v>
      </c>
      <c r="CJ432" s="92" t="s">
        <v>98</v>
      </c>
      <c r="CK432" s="92" t="s">
        <v>384</v>
      </c>
      <c r="CL432" s="93" t="s">
        <v>391</v>
      </c>
      <c r="CM432" s="291">
        <v>527</v>
      </c>
    </row>
    <row r="433" spans="1:91" s="49" customFormat="1" ht="13.5">
      <c r="A433" s="171"/>
      <c r="B433" s="51"/>
      <c r="AA433" s="171"/>
      <c r="AB433" s="171"/>
      <c r="AC433" s="171"/>
      <c r="AD433" s="173"/>
      <c r="AE433" s="173"/>
      <c r="AF433" s="173"/>
      <c r="AG433" s="173"/>
      <c r="AH433" s="173"/>
      <c r="AI433" s="173"/>
      <c r="AJ433" s="173"/>
      <c r="AK433" s="173"/>
      <c r="AL433" s="173"/>
      <c r="AM433" s="173"/>
      <c r="AN433" s="173"/>
      <c r="AO433" s="173"/>
      <c r="AP433" s="173"/>
      <c r="AQ433" s="173"/>
      <c r="AR433" s="173"/>
      <c r="AS433" s="173"/>
      <c r="AT433" s="173"/>
      <c r="AU433" s="173"/>
      <c r="AV433" s="173"/>
      <c r="AW433" s="173"/>
      <c r="AX433" s="173"/>
      <c r="AY433" s="173"/>
      <c r="AZ433" s="173"/>
      <c r="BA433" s="173"/>
      <c r="BB433" s="173"/>
      <c r="BC433" s="173"/>
      <c r="BD433" s="173"/>
      <c r="BE433" s="173"/>
      <c r="BF433" s="173"/>
      <c r="BG433" s="173"/>
      <c r="BH433" s="173"/>
      <c r="BI433" s="173"/>
      <c r="BJ433" s="173"/>
      <c r="BK433" s="173"/>
      <c r="BL433" s="173"/>
      <c r="BM433" s="173"/>
      <c r="BN433" s="173"/>
      <c r="BO433" s="173"/>
      <c r="BP433" s="173"/>
      <c r="BQ433" s="173"/>
      <c r="BR433" s="173"/>
      <c r="BS433" s="173"/>
      <c r="BT433" s="173"/>
      <c r="BU433" s="173"/>
      <c r="BV433" s="173"/>
      <c r="CI433" s="294">
        <v>13</v>
      </c>
      <c r="CJ433" s="92" t="s">
        <v>98</v>
      </c>
      <c r="CK433" s="92" t="s">
        <v>384</v>
      </c>
      <c r="CL433" s="93" t="s">
        <v>392</v>
      </c>
      <c r="CM433" s="291">
        <v>528</v>
      </c>
    </row>
    <row r="434" spans="1:91" s="49" customFormat="1" ht="13.5">
      <c r="A434" s="171"/>
      <c r="B434" s="51"/>
      <c r="AA434" s="171"/>
      <c r="AB434" s="171"/>
      <c r="AC434" s="171"/>
      <c r="AD434" s="173"/>
      <c r="AE434" s="173"/>
      <c r="AF434" s="173"/>
      <c r="AG434" s="173"/>
      <c r="AH434" s="173"/>
      <c r="AI434" s="173"/>
      <c r="AJ434" s="173"/>
      <c r="AK434" s="173"/>
      <c r="AL434" s="173"/>
      <c r="AM434" s="173"/>
      <c r="AN434" s="173"/>
      <c r="AO434" s="173"/>
      <c r="AP434" s="173"/>
      <c r="AQ434" s="173"/>
      <c r="AR434" s="173"/>
      <c r="AS434" s="173"/>
      <c r="AT434" s="173"/>
      <c r="AU434" s="173"/>
      <c r="AV434" s="173"/>
      <c r="AW434" s="173"/>
      <c r="AX434" s="173"/>
      <c r="AY434" s="173"/>
      <c r="AZ434" s="173"/>
      <c r="BA434" s="173"/>
      <c r="BB434" s="173"/>
      <c r="BC434" s="173"/>
      <c r="BD434" s="173"/>
      <c r="BE434" s="173"/>
      <c r="BF434" s="173"/>
      <c r="BG434" s="173"/>
      <c r="BH434" s="173"/>
      <c r="BI434" s="173"/>
      <c r="BJ434" s="173"/>
      <c r="BK434" s="173"/>
      <c r="BL434" s="173"/>
      <c r="BM434" s="173"/>
      <c r="BN434" s="173"/>
      <c r="BO434" s="173"/>
      <c r="BP434" s="173"/>
      <c r="BQ434" s="173"/>
      <c r="BR434" s="173"/>
      <c r="BS434" s="173"/>
      <c r="BT434" s="173"/>
      <c r="BU434" s="173"/>
      <c r="BV434" s="173"/>
      <c r="CI434" s="294">
        <v>13</v>
      </c>
      <c r="CJ434" s="92" t="s">
        <v>98</v>
      </c>
      <c r="CK434" s="92" t="s">
        <v>384</v>
      </c>
      <c r="CL434" s="93" t="s">
        <v>393</v>
      </c>
      <c r="CM434" s="291">
        <v>529</v>
      </c>
    </row>
    <row r="435" spans="1:91" s="49" customFormat="1" ht="13.5">
      <c r="A435" s="171"/>
      <c r="B435" s="51"/>
      <c r="AA435" s="171"/>
      <c r="AB435" s="171"/>
      <c r="AC435" s="171"/>
      <c r="AD435" s="173"/>
      <c r="AE435" s="173"/>
      <c r="AF435" s="173"/>
      <c r="AG435" s="173"/>
      <c r="AH435" s="173"/>
      <c r="AI435" s="173"/>
      <c r="AJ435" s="173"/>
      <c r="AK435" s="173"/>
      <c r="AL435" s="173"/>
      <c r="AM435" s="173"/>
      <c r="AN435" s="173"/>
      <c r="AO435" s="173"/>
      <c r="AP435" s="173"/>
      <c r="AQ435" s="173"/>
      <c r="AR435" s="173"/>
      <c r="AS435" s="173"/>
      <c r="AT435" s="173"/>
      <c r="AU435" s="173"/>
      <c r="AV435" s="173"/>
      <c r="AW435" s="173"/>
      <c r="AX435" s="173"/>
      <c r="AY435" s="173"/>
      <c r="AZ435" s="173"/>
      <c r="BA435" s="173"/>
      <c r="BB435" s="173"/>
      <c r="BC435" s="173"/>
      <c r="BD435" s="173"/>
      <c r="BE435" s="173"/>
      <c r="BF435" s="173"/>
      <c r="BG435" s="173"/>
      <c r="BH435" s="173"/>
      <c r="BI435" s="173"/>
      <c r="BJ435" s="173"/>
      <c r="BK435" s="173"/>
      <c r="BL435" s="173"/>
      <c r="BM435" s="173"/>
      <c r="BN435" s="173"/>
      <c r="BO435" s="173"/>
      <c r="BP435" s="173"/>
      <c r="BQ435" s="173"/>
      <c r="BR435" s="173"/>
      <c r="BS435" s="173"/>
      <c r="BT435" s="173"/>
      <c r="BU435" s="173"/>
      <c r="BV435" s="173"/>
      <c r="CI435" s="294">
        <v>13</v>
      </c>
      <c r="CJ435" s="92" t="s">
        <v>98</v>
      </c>
      <c r="CK435" s="92" t="s">
        <v>384</v>
      </c>
      <c r="CL435" s="93" t="s">
        <v>394</v>
      </c>
      <c r="CM435" s="291">
        <v>530</v>
      </c>
    </row>
    <row r="436" spans="1:91" s="49" customFormat="1" ht="13.5">
      <c r="A436" s="171"/>
      <c r="B436" s="51"/>
      <c r="AA436" s="171"/>
      <c r="AB436" s="171"/>
      <c r="AC436" s="171"/>
      <c r="AD436" s="173"/>
      <c r="AE436" s="173"/>
      <c r="AF436" s="173"/>
      <c r="AG436" s="173"/>
      <c r="AH436" s="173"/>
      <c r="AI436" s="173"/>
      <c r="AJ436" s="173"/>
      <c r="AK436" s="173"/>
      <c r="AL436" s="173"/>
      <c r="AM436" s="173"/>
      <c r="AN436" s="173"/>
      <c r="AO436" s="173"/>
      <c r="AP436" s="173"/>
      <c r="AQ436" s="173"/>
      <c r="AR436" s="173"/>
      <c r="AS436" s="173"/>
      <c r="AT436" s="173"/>
      <c r="AU436" s="173"/>
      <c r="AV436" s="173"/>
      <c r="AW436" s="173"/>
      <c r="AX436" s="173"/>
      <c r="AY436" s="173"/>
      <c r="AZ436" s="173"/>
      <c r="BA436" s="173"/>
      <c r="BB436" s="173"/>
      <c r="BC436" s="173"/>
      <c r="BD436" s="173"/>
      <c r="BE436" s="173"/>
      <c r="BF436" s="173"/>
      <c r="BG436" s="173"/>
      <c r="BH436" s="173"/>
      <c r="BI436" s="173"/>
      <c r="BJ436" s="173"/>
      <c r="BK436" s="173"/>
      <c r="BL436" s="173"/>
      <c r="BM436" s="173"/>
      <c r="BN436" s="173"/>
      <c r="BO436" s="173"/>
      <c r="BP436" s="173"/>
      <c r="BQ436" s="173"/>
      <c r="BR436" s="173"/>
      <c r="BS436" s="173"/>
      <c r="BT436" s="173"/>
      <c r="BU436" s="173"/>
      <c r="BV436" s="173"/>
      <c r="CI436" s="294">
        <v>13</v>
      </c>
      <c r="CJ436" s="92" t="s">
        <v>98</v>
      </c>
      <c r="CK436" s="92" t="s">
        <v>384</v>
      </c>
      <c r="CL436" s="93" t="s">
        <v>395</v>
      </c>
      <c r="CM436" s="291">
        <v>531</v>
      </c>
    </row>
    <row r="437" spans="1:91" s="49" customFormat="1" ht="13.5">
      <c r="A437" s="171"/>
      <c r="B437" s="51"/>
      <c r="AA437" s="171"/>
      <c r="AB437" s="171"/>
      <c r="AC437" s="171"/>
      <c r="AD437" s="173"/>
      <c r="AE437" s="173"/>
      <c r="AF437" s="173"/>
      <c r="AG437" s="173"/>
      <c r="AH437" s="173"/>
      <c r="AI437" s="173"/>
      <c r="AJ437" s="173"/>
      <c r="AK437" s="173"/>
      <c r="AL437" s="173"/>
      <c r="AM437" s="173"/>
      <c r="AN437" s="173"/>
      <c r="AO437" s="173"/>
      <c r="AP437" s="173"/>
      <c r="AQ437" s="173"/>
      <c r="AR437" s="173"/>
      <c r="AS437" s="173"/>
      <c r="AT437" s="173"/>
      <c r="AU437" s="173"/>
      <c r="AV437" s="173"/>
      <c r="AW437" s="173"/>
      <c r="AX437" s="173"/>
      <c r="AY437" s="173"/>
      <c r="AZ437" s="173"/>
      <c r="BA437" s="173"/>
      <c r="BB437" s="173"/>
      <c r="BC437" s="173"/>
      <c r="BD437" s="173"/>
      <c r="BE437" s="173"/>
      <c r="BF437" s="173"/>
      <c r="BG437" s="173"/>
      <c r="BH437" s="173"/>
      <c r="BI437" s="173"/>
      <c r="BJ437" s="173"/>
      <c r="BK437" s="173"/>
      <c r="BL437" s="173"/>
      <c r="BM437" s="173"/>
      <c r="BN437" s="173"/>
      <c r="BO437" s="173"/>
      <c r="BP437" s="173"/>
      <c r="BQ437" s="173"/>
      <c r="BR437" s="173"/>
      <c r="BS437" s="173"/>
      <c r="BT437" s="173"/>
      <c r="BU437" s="173"/>
      <c r="BV437" s="173"/>
      <c r="CI437" s="294">
        <v>13</v>
      </c>
      <c r="CJ437" s="92" t="s">
        <v>98</v>
      </c>
      <c r="CK437" s="92" t="s">
        <v>384</v>
      </c>
      <c r="CL437" s="93" t="s">
        <v>396</v>
      </c>
      <c r="CM437" s="291">
        <v>532</v>
      </c>
    </row>
    <row r="438" spans="1:91" s="49" customFormat="1" ht="13.5">
      <c r="A438" s="171"/>
      <c r="B438" s="51"/>
      <c r="AA438" s="171"/>
      <c r="AB438" s="171"/>
      <c r="AC438" s="171"/>
      <c r="AD438" s="173"/>
      <c r="AE438" s="173"/>
      <c r="AF438" s="173"/>
      <c r="AG438" s="173"/>
      <c r="AH438" s="173"/>
      <c r="AI438" s="173"/>
      <c r="AJ438" s="173"/>
      <c r="AK438" s="173"/>
      <c r="AL438" s="173"/>
      <c r="AM438" s="173"/>
      <c r="AN438" s="173"/>
      <c r="AO438" s="173"/>
      <c r="AP438" s="173"/>
      <c r="AQ438" s="173"/>
      <c r="AR438" s="173"/>
      <c r="AS438" s="173"/>
      <c r="AT438" s="173"/>
      <c r="AU438" s="173"/>
      <c r="AV438" s="173"/>
      <c r="AW438" s="173"/>
      <c r="AX438" s="173"/>
      <c r="AY438" s="173"/>
      <c r="AZ438" s="173"/>
      <c r="BA438" s="173"/>
      <c r="BB438" s="173"/>
      <c r="BC438" s="173"/>
      <c r="BD438" s="173"/>
      <c r="BE438" s="173"/>
      <c r="BF438" s="173"/>
      <c r="BG438" s="173"/>
      <c r="BH438" s="173"/>
      <c r="BI438" s="173"/>
      <c r="BJ438" s="173"/>
      <c r="BK438" s="173"/>
      <c r="BL438" s="173"/>
      <c r="BM438" s="173"/>
      <c r="BN438" s="173"/>
      <c r="BO438" s="173"/>
      <c r="BP438" s="173"/>
      <c r="BQ438" s="173"/>
      <c r="BR438" s="173"/>
      <c r="BS438" s="173"/>
      <c r="BT438" s="173"/>
      <c r="BU438" s="173"/>
      <c r="BV438" s="173"/>
      <c r="CI438" s="294">
        <v>13</v>
      </c>
      <c r="CJ438" s="92" t="s">
        <v>98</v>
      </c>
      <c r="CK438" s="92" t="s">
        <v>384</v>
      </c>
      <c r="CL438" s="93" t="s">
        <v>397</v>
      </c>
      <c r="CM438" s="291">
        <v>533</v>
      </c>
    </row>
    <row r="439" spans="1:91" s="49" customFormat="1" ht="13.5">
      <c r="A439" s="171"/>
      <c r="B439" s="51"/>
      <c r="AA439" s="171"/>
      <c r="AB439" s="171"/>
      <c r="AC439" s="171"/>
      <c r="AD439" s="173"/>
      <c r="AE439" s="173"/>
      <c r="AF439" s="173"/>
      <c r="AG439" s="173"/>
      <c r="AH439" s="173"/>
      <c r="AI439" s="173"/>
      <c r="AJ439" s="173"/>
      <c r="AK439" s="173"/>
      <c r="AL439" s="173"/>
      <c r="AM439" s="173"/>
      <c r="AN439" s="173"/>
      <c r="AO439" s="173"/>
      <c r="AP439" s="173"/>
      <c r="AQ439" s="173"/>
      <c r="AR439" s="173"/>
      <c r="AS439" s="173"/>
      <c r="AT439" s="173"/>
      <c r="AU439" s="173"/>
      <c r="AV439" s="173"/>
      <c r="AW439" s="173"/>
      <c r="AX439" s="173"/>
      <c r="AY439" s="173"/>
      <c r="AZ439" s="173"/>
      <c r="BA439" s="173"/>
      <c r="BB439" s="173"/>
      <c r="BC439" s="173"/>
      <c r="BD439" s="173"/>
      <c r="BE439" s="173"/>
      <c r="BF439" s="173"/>
      <c r="BG439" s="173"/>
      <c r="BH439" s="173"/>
      <c r="BI439" s="173"/>
      <c r="BJ439" s="173"/>
      <c r="BK439" s="173"/>
      <c r="BL439" s="173"/>
      <c r="BM439" s="173"/>
      <c r="BN439" s="173"/>
      <c r="BO439" s="173"/>
      <c r="BP439" s="173"/>
      <c r="BQ439" s="173"/>
      <c r="BR439" s="173"/>
      <c r="BS439" s="173"/>
      <c r="BT439" s="173"/>
      <c r="BU439" s="173"/>
      <c r="BV439" s="173"/>
      <c r="CI439" s="294">
        <v>13</v>
      </c>
      <c r="CJ439" s="92" t="s">
        <v>98</v>
      </c>
      <c r="CK439" s="92" t="s">
        <v>384</v>
      </c>
      <c r="CL439" s="93" t="s">
        <v>398</v>
      </c>
      <c r="CM439" s="291">
        <v>534</v>
      </c>
    </row>
    <row r="440" spans="1:91" s="49" customFormat="1" ht="13.5">
      <c r="A440" s="171"/>
      <c r="B440" s="51"/>
      <c r="AA440" s="171"/>
      <c r="AB440" s="171"/>
      <c r="AC440" s="171"/>
      <c r="AD440" s="173"/>
      <c r="AE440" s="173"/>
      <c r="AF440" s="173"/>
      <c r="AG440" s="173"/>
      <c r="AH440" s="173"/>
      <c r="AI440" s="173"/>
      <c r="AJ440" s="173"/>
      <c r="AK440" s="173"/>
      <c r="AL440" s="173"/>
      <c r="AM440" s="173"/>
      <c r="AN440" s="173"/>
      <c r="AO440" s="173"/>
      <c r="AP440" s="173"/>
      <c r="AQ440" s="173"/>
      <c r="AR440" s="173"/>
      <c r="AS440" s="173"/>
      <c r="AT440" s="173"/>
      <c r="AU440" s="173"/>
      <c r="AV440" s="173"/>
      <c r="AW440" s="173"/>
      <c r="AX440" s="173"/>
      <c r="AY440" s="173"/>
      <c r="AZ440" s="173"/>
      <c r="BA440" s="173"/>
      <c r="BB440" s="173"/>
      <c r="BC440" s="173"/>
      <c r="BD440" s="173"/>
      <c r="BE440" s="173"/>
      <c r="BF440" s="173"/>
      <c r="BG440" s="173"/>
      <c r="BH440" s="173"/>
      <c r="BI440" s="173"/>
      <c r="BJ440" s="173"/>
      <c r="BK440" s="173"/>
      <c r="BL440" s="173"/>
      <c r="BM440" s="173"/>
      <c r="BN440" s="173"/>
      <c r="BO440" s="173"/>
      <c r="BP440" s="173"/>
      <c r="BQ440" s="173"/>
      <c r="BR440" s="173"/>
      <c r="BS440" s="173"/>
      <c r="BT440" s="173"/>
      <c r="BU440" s="173"/>
      <c r="BV440" s="173"/>
      <c r="CI440" s="294">
        <v>13</v>
      </c>
      <c r="CJ440" s="92" t="s">
        <v>98</v>
      </c>
      <c r="CK440" s="92" t="s">
        <v>384</v>
      </c>
      <c r="CL440" s="93" t="s">
        <v>399</v>
      </c>
      <c r="CM440" s="291">
        <v>535</v>
      </c>
    </row>
    <row r="441" spans="1:91" s="49" customFormat="1" ht="13.5">
      <c r="A441" s="171"/>
      <c r="B441" s="51"/>
      <c r="AA441" s="171"/>
      <c r="AB441" s="171"/>
      <c r="AC441" s="171"/>
      <c r="AD441" s="173"/>
      <c r="AE441" s="173"/>
      <c r="AF441" s="173"/>
      <c r="AG441" s="173"/>
      <c r="AH441" s="173"/>
      <c r="AI441" s="173"/>
      <c r="AJ441" s="173"/>
      <c r="AK441" s="173"/>
      <c r="AL441" s="173"/>
      <c r="AM441" s="173"/>
      <c r="AN441" s="173"/>
      <c r="AO441" s="173"/>
      <c r="AP441" s="173"/>
      <c r="AQ441" s="173"/>
      <c r="AR441" s="173"/>
      <c r="AS441" s="173"/>
      <c r="AT441" s="173"/>
      <c r="AU441" s="173"/>
      <c r="AV441" s="173"/>
      <c r="AW441" s="173"/>
      <c r="AX441" s="173"/>
      <c r="AY441" s="173"/>
      <c r="AZ441" s="173"/>
      <c r="BA441" s="173"/>
      <c r="BB441" s="173"/>
      <c r="BC441" s="173"/>
      <c r="BD441" s="173"/>
      <c r="BE441" s="173"/>
      <c r="BF441" s="173"/>
      <c r="BG441" s="173"/>
      <c r="BH441" s="173"/>
      <c r="BI441" s="173"/>
      <c r="BJ441" s="173"/>
      <c r="BK441" s="173"/>
      <c r="BL441" s="173"/>
      <c r="BM441" s="173"/>
      <c r="BN441" s="173"/>
      <c r="BO441" s="173"/>
      <c r="BP441" s="173"/>
      <c r="BQ441" s="173"/>
      <c r="BR441" s="173"/>
      <c r="BS441" s="173"/>
      <c r="BT441" s="173"/>
      <c r="BU441" s="173"/>
      <c r="BV441" s="173"/>
      <c r="CI441" s="294">
        <v>13</v>
      </c>
      <c r="CJ441" s="92" t="s">
        <v>98</v>
      </c>
      <c r="CK441" s="92" t="s">
        <v>384</v>
      </c>
      <c r="CL441" s="93" t="s">
        <v>400</v>
      </c>
      <c r="CM441" s="291">
        <v>536</v>
      </c>
    </row>
    <row r="442" spans="1:91" s="49" customFormat="1" ht="13.5">
      <c r="A442" s="171"/>
      <c r="B442" s="51"/>
      <c r="AA442" s="171"/>
      <c r="AB442" s="171"/>
      <c r="AC442" s="171"/>
      <c r="AD442" s="173"/>
      <c r="AE442" s="173"/>
      <c r="AF442" s="173"/>
      <c r="AG442" s="173"/>
      <c r="AH442" s="173"/>
      <c r="AI442" s="173"/>
      <c r="AJ442" s="173"/>
      <c r="AK442" s="173"/>
      <c r="AL442" s="173"/>
      <c r="AM442" s="173"/>
      <c r="AN442" s="173"/>
      <c r="AO442" s="173"/>
      <c r="AP442" s="173"/>
      <c r="AQ442" s="173"/>
      <c r="AR442" s="173"/>
      <c r="AS442" s="173"/>
      <c r="AT442" s="173"/>
      <c r="AU442" s="173"/>
      <c r="AV442" s="173"/>
      <c r="AW442" s="173"/>
      <c r="AX442" s="173"/>
      <c r="AY442" s="173"/>
      <c r="AZ442" s="173"/>
      <c r="BA442" s="173"/>
      <c r="BB442" s="173"/>
      <c r="BC442" s="173"/>
      <c r="BD442" s="173"/>
      <c r="BE442" s="173"/>
      <c r="BF442" s="173"/>
      <c r="BG442" s="173"/>
      <c r="BH442" s="173"/>
      <c r="BI442" s="173"/>
      <c r="BJ442" s="173"/>
      <c r="BK442" s="173"/>
      <c r="BL442" s="173"/>
      <c r="BM442" s="173"/>
      <c r="BN442" s="173"/>
      <c r="BO442" s="173"/>
      <c r="BP442" s="173"/>
      <c r="BQ442" s="173"/>
      <c r="BR442" s="173"/>
      <c r="BS442" s="173"/>
      <c r="BT442" s="173"/>
      <c r="BU442" s="173"/>
      <c r="BV442" s="173"/>
      <c r="CI442" s="294">
        <v>13</v>
      </c>
      <c r="CJ442" s="92" t="s">
        <v>98</v>
      </c>
      <c r="CK442" s="92" t="s">
        <v>384</v>
      </c>
      <c r="CL442" s="93" t="s">
        <v>401</v>
      </c>
      <c r="CM442" s="291">
        <v>537</v>
      </c>
    </row>
    <row r="443" spans="1:91" s="49" customFormat="1" ht="13.5">
      <c r="A443" s="171"/>
      <c r="B443" s="51"/>
      <c r="AA443" s="171"/>
      <c r="AB443" s="171"/>
      <c r="AC443" s="171"/>
      <c r="AD443" s="173"/>
      <c r="AE443" s="173"/>
      <c r="AF443" s="173"/>
      <c r="AG443" s="173"/>
      <c r="AH443" s="173"/>
      <c r="AI443" s="173"/>
      <c r="AJ443" s="173"/>
      <c r="AK443" s="173"/>
      <c r="AL443" s="173"/>
      <c r="AM443" s="173"/>
      <c r="AN443" s="173"/>
      <c r="AO443" s="173"/>
      <c r="AP443" s="173"/>
      <c r="AQ443" s="173"/>
      <c r="AR443" s="173"/>
      <c r="AS443" s="173"/>
      <c r="AT443" s="173"/>
      <c r="AU443" s="173"/>
      <c r="AV443" s="173"/>
      <c r="AW443" s="173"/>
      <c r="AX443" s="173"/>
      <c r="AY443" s="173"/>
      <c r="AZ443" s="173"/>
      <c r="BA443" s="173"/>
      <c r="BB443" s="173"/>
      <c r="BC443" s="173"/>
      <c r="BD443" s="173"/>
      <c r="BE443" s="173"/>
      <c r="BF443" s="173"/>
      <c r="BG443" s="173"/>
      <c r="BH443" s="173"/>
      <c r="BI443" s="173"/>
      <c r="BJ443" s="173"/>
      <c r="BK443" s="173"/>
      <c r="BL443" s="173"/>
      <c r="BM443" s="173"/>
      <c r="BN443" s="173"/>
      <c r="BO443" s="173"/>
      <c r="BP443" s="173"/>
      <c r="BQ443" s="173"/>
      <c r="BR443" s="173"/>
      <c r="BS443" s="173"/>
      <c r="BT443" s="173"/>
      <c r="BU443" s="173"/>
      <c r="BV443" s="173"/>
      <c r="CI443" s="294">
        <v>13</v>
      </c>
      <c r="CJ443" s="92" t="s">
        <v>98</v>
      </c>
      <c r="CK443" s="92" t="s">
        <v>384</v>
      </c>
      <c r="CL443" s="93" t="s">
        <v>402</v>
      </c>
      <c r="CM443" s="291">
        <v>538</v>
      </c>
    </row>
    <row r="444" spans="1:91" s="49" customFormat="1" ht="13.5">
      <c r="A444" s="171"/>
      <c r="B444" s="51"/>
      <c r="AA444" s="171"/>
      <c r="AB444" s="171"/>
      <c r="AC444" s="171"/>
      <c r="AD444" s="173"/>
      <c r="AE444" s="173"/>
      <c r="AF444" s="173"/>
      <c r="AG444" s="173"/>
      <c r="AH444" s="173"/>
      <c r="AI444" s="173"/>
      <c r="AJ444" s="173"/>
      <c r="AK444" s="173"/>
      <c r="AL444" s="173"/>
      <c r="AM444" s="173"/>
      <c r="AN444" s="173"/>
      <c r="AO444" s="173"/>
      <c r="AP444" s="173"/>
      <c r="AQ444" s="173"/>
      <c r="AR444" s="173"/>
      <c r="AS444" s="173"/>
      <c r="AT444" s="173"/>
      <c r="AU444" s="173"/>
      <c r="AV444" s="173"/>
      <c r="AW444" s="173"/>
      <c r="AX444" s="173"/>
      <c r="AY444" s="173"/>
      <c r="AZ444" s="173"/>
      <c r="BA444" s="173"/>
      <c r="BB444" s="173"/>
      <c r="BC444" s="173"/>
      <c r="BD444" s="173"/>
      <c r="BE444" s="173"/>
      <c r="BF444" s="173"/>
      <c r="BG444" s="173"/>
      <c r="BH444" s="173"/>
      <c r="BI444" s="173"/>
      <c r="BJ444" s="173"/>
      <c r="BK444" s="173"/>
      <c r="BL444" s="173"/>
      <c r="BM444" s="173"/>
      <c r="BN444" s="173"/>
      <c r="BO444" s="173"/>
      <c r="BP444" s="173"/>
      <c r="BQ444" s="173"/>
      <c r="BR444" s="173"/>
      <c r="BS444" s="173"/>
      <c r="BT444" s="173"/>
      <c r="BU444" s="173"/>
      <c r="BV444" s="173"/>
      <c r="CI444" s="294">
        <v>13</v>
      </c>
      <c r="CJ444" s="92" t="s">
        <v>98</v>
      </c>
      <c r="CK444" s="92" t="s">
        <v>384</v>
      </c>
      <c r="CL444" s="93" t="s">
        <v>403</v>
      </c>
      <c r="CM444" s="291">
        <v>539</v>
      </c>
    </row>
    <row r="445" spans="1:91" s="49" customFormat="1" ht="13.5">
      <c r="A445" s="171"/>
      <c r="B445" s="51"/>
      <c r="AA445" s="171"/>
      <c r="AB445" s="171"/>
      <c r="AC445" s="171"/>
      <c r="AD445" s="173"/>
      <c r="AE445" s="173"/>
      <c r="AF445" s="173"/>
      <c r="AG445" s="173"/>
      <c r="AH445" s="173"/>
      <c r="AI445" s="173"/>
      <c r="AJ445" s="173"/>
      <c r="AK445" s="173"/>
      <c r="AL445" s="173"/>
      <c r="AM445" s="173"/>
      <c r="AN445" s="173"/>
      <c r="AO445" s="173"/>
      <c r="AP445" s="173"/>
      <c r="AQ445" s="173"/>
      <c r="AR445" s="173"/>
      <c r="AS445" s="173"/>
      <c r="AT445" s="173"/>
      <c r="AU445" s="173"/>
      <c r="AV445" s="173"/>
      <c r="AW445" s="173"/>
      <c r="AX445" s="173"/>
      <c r="AY445" s="173"/>
      <c r="AZ445" s="173"/>
      <c r="BA445" s="173"/>
      <c r="BB445" s="173"/>
      <c r="BC445" s="173"/>
      <c r="BD445" s="173"/>
      <c r="BE445" s="173"/>
      <c r="BF445" s="173"/>
      <c r="BG445" s="173"/>
      <c r="BH445" s="173"/>
      <c r="BI445" s="173"/>
      <c r="BJ445" s="173"/>
      <c r="BK445" s="173"/>
      <c r="BL445" s="173"/>
      <c r="BM445" s="173"/>
      <c r="BN445" s="173"/>
      <c r="BO445" s="173"/>
      <c r="BP445" s="173"/>
      <c r="BQ445" s="173"/>
      <c r="BR445" s="173"/>
      <c r="BS445" s="173"/>
      <c r="BT445" s="173"/>
      <c r="BU445" s="173"/>
      <c r="BV445" s="173"/>
      <c r="CI445" s="294">
        <v>13</v>
      </c>
      <c r="CJ445" s="92" t="s">
        <v>98</v>
      </c>
      <c r="CK445" s="92" t="s">
        <v>384</v>
      </c>
      <c r="CL445" s="93" t="s">
        <v>404</v>
      </c>
      <c r="CM445" s="291">
        <v>540</v>
      </c>
    </row>
    <row r="446" spans="1:91" s="49" customFormat="1" ht="13.5">
      <c r="A446" s="171"/>
      <c r="B446" s="51"/>
      <c r="AA446" s="171"/>
      <c r="AB446" s="171"/>
      <c r="AC446" s="171"/>
      <c r="AD446" s="173"/>
      <c r="AE446" s="173"/>
      <c r="AF446" s="173"/>
      <c r="AG446" s="173"/>
      <c r="AH446" s="173"/>
      <c r="AI446" s="173"/>
      <c r="AJ446" s="173"/>
      <c r="AK446" s="173"/>
      <c r="AL446" s="173"/>
      <c r="AM446" s="173"/>
      <c r="AN446" s="173"/>
      <c r="AO446" s="173"/>
      <c r="AP446" s="173"/>
      <c r="AQ446" s="173"/>
      <c r="AR446" s="173"/>
      <c r="AS446" s="173"/>
      <c r="AT446" s="173"/>
      <c r="AU446" s="173"/>
      <c r="AV446" s="173"/>
      <c r="AW446" s="173"/>
      <c r="AX446" s="173"/>
      <c r="AY446" s="173"/>
      <c r="AZ446" s="173"/>
      <c r="BA446" s="173"/>
      <c r="BB446" s="173"/>
      <c r="BC446" s="173"/>
      <c r="BD446" s="173"/>
      <c r="BE446" s="173"/>
      <c r="BF446" s="173"/>
      <c r="BG446" s="173"/>
      <c r="BH446" s="173"/>
      <c r="BI446" s="173"/>
      <c r="BJ446" s="173"/>
      <c r="BK446" s="173"/>
      <c r="BL446" s="173"/>
      <c r="BM446" s="173"/>
      <c r="BN446" s="173"/>
      <c r="BO446" s="173"/>
      <c r="BP446" s="173"/>
      <c r="BQ446" s="173"/>
      <c r="BR446" s="173"/>
      <c r="BS446" s="173"/>
      <c r="BT446" s="173"/>
      <c r="BU446" s="173"/>
      <c r="BV446" s="173"/>
      <c r="CI446" s="294">
        <v>13</v>
      </c>
      <c r="CJ446" s="92" t="s">
        <v>98</v>
      </c>
      <c r="CK446" s="92" t="s">
        <v>384</v>
      </c>
      <c r="CL446" s="93" t="s">
        <v>405</v>
      </c>
      <c r="CM446" s="291">
        <v>541</v>
      </c>
    </row>
    <row r="447" spans="1:91" s="49" customFormat="1" ht="13.5">
      <c r="A447" s="171"/>
      <c r="B447" s="51"/>
      <c r="AA447" s="171"/>
      <c r="AB447" s="171"/>
      <c r="AC447" s="171"/>
      <c r="AD447" s="173"/>
      <c r="AE447" s="173"/>
      <c r="AF447" s="173"/>
      <c r="AG447" s="173"/>
      <c r="AH447" s="173"/>
      <c r="AI447" s="173"/>
      <c r="AJ447" s="173"/>
      <c r="AK447" s="173"/>
      <c r="AL447" s="173"/>
      <c r="AM447" s="173"/>
      <c r="AN447" s="173"/>
      <c r="AO447" s="173"/>
      <c r="AP447" s="173"/>
      <c r="AQ447" s="173"/>
      <c r="AR447" s="173"/>
      <c r="AS447" s="173"/>
      <c r="AT447" s="173"/>
      <c r="AU447" s="173"/>
      <c r="AV447" s="173"/>
      <c r="AW447" s="173"/>
      <c r="AX447" s="173"/>
      <c r="AY447" s="173"/>
      <c r="AZ447" s="173"/>
      <c r="BA447" s="173"/>
      <c r="BB447" s="173"/>
      <c r="BC447" s="173"/>
      <c r="BD447" s="173"/>
      <c r="BE447" s="173"/>
      <c r="BF447" s="173"/>
      <c r="BG447" s="173"/>
      <c r="BH447" s="173"/>
      <c r="BI447" s="173"/>
      <c r="BJ447" s="173"/>
      <c r="BK447" s="173"/>
      <c r="BL447" s="173"/>
      <c r="BM447" s="173"/>
      <c r="BN447" s="173"/>
      <c r="BO447" s="173"/>
      <c r="BP447" s="173"/>
      <c r="BQ447" s="173"/>
      <c r="BR447" s="173"/>
      <c r="BS447" s="173"/>
      <c r="BT447" s="173"/>
      <c r="BU447" s="173"/>
      <c r="BV447" s="173"/>
      <c r="CI447" s="294">
        <v>13</v>
      </c>
      <c r="CJ447" s="92" t="s">
        <v>98</v>
      </c>
      <c r="CK447" s="92" t="s">
        <v>384</v>
      </c>
      <c r="CL447" s="93" t="s">
        <v>406</v>
      </c>
      <c r="CM447" s="291">
        <v>542</v>
      </c>
    </row>
    <row r="448" spans="1:91" s="49" customFormat="1" ht="13.5">
      <c r="A448" s="171"/>
      <c r="B448" s="51"/>
      <c r="AA448" s="171"/>
      <c r="AB448" s="171"/>
      <c r="AC448" s="171"/>
      <c r="AD448" s="173"/>
      <c r="AE448" s="173"/>
      <c r="AF448" s="173"/>
      <c r="AG448" s="173"/>
      <c r="AH448" s="173"/>
      <c r="AI448" s="173"/>
      <c r="AJ448" s="173"/>
      <c r="AK448" s="173"/>
      <c r="AL448" s="173"/>
      <c r="AM448" s="173"/>
      <c r="AN448" s="173"/>
      <c r="AO448" s="173"/>
      <c r="AP448" s="173"/>
      <c r="AQ448" s="173"/>
      <c r="AR448" s="173"/>
      <c r="AS448" s="173"/>
      <c r="AT448" s="173"/>
      <c r="AU448" s="173"/>
      <c r="AV448" s="173"/>
      <c r="AW448" s="173"/>
      <c r="AX448" s="173"/>
      <c r="AY448" s="173"/>
      <c r="AZ448" s="173"/>
      <c r="BA448" s="173"/>
      <c r="BB448" s="173"/>
      <c r="BC448" s="173"/>
      <c r="BD448" s="173"/>
      <c r="BE448" s="173"/>
      <c r="BF448" s="173"/>
      <c r="BG448" s="173"/>
      <c r="BH448" s="173"/>
      <c r="BI448" s="173"/>
      <c r="BJ448" s="173"/>
      <c r="BK448" s="173"/>
      <c r="BL448" s="173"/>
      <c r="BM448" s="173"/>
      <c r="BN448" s="173"/>
      <c r="BO448" s="173"/>
      <c r="BP448" s="173"/>
      <c r="BQ448" s="173"/>
      <c r="BR448" s="173"/>
      <c r="BS448" s="173"/>
      <c r="BT448" s="173"/>
      <c r="BU448" s="173"/>
      <c r="BV448" s="173"/>
      <c r="CI448" s="294">
        <v>13</v>
      </c>
      <c r="CJ448" s="92" t="s">
        <v>98</v>
      </c>
      <c r="CK448" s="92" t="s">
        <v>384</v>
      </c>
      <c r="CL448" s="93" t="s">
        <v>1095</v>
      </c>
      <c r="CM448" s="291">
        <v>543</v>
      </c>
    </row>
    <row r="449" spans="1:91" s="49" customFormat="1" ht="13.5">
      <c r="A449" s="171"/>
      <c r="B449" s="51"/>
      <c r="AA449" s="171"/>
      <c r="AB449" s="171"/>
      <c r="AC449" s="171"/>
      <c r="AD449" s="173"/>
      <c r="AE449" s="173"/>
      <c r="AF449" s="173"/>
      <c r="AG449" s="173"/>
      <c r="AH449" s="173"/>
      <c r="AI449" s="173"/>
      <c r="AJ449" s="173"/>
      <c r="AK449" s="173"/>
      <c r="AL449" s="173"/>
      <c r="AM449" s="173"/>
      <c r="AN449" s="173"/>
      <c r="AO449" s="173"/>
      <c r="AP449" s="173"/>
      <c r="AQ449" s="173"/>
      <c r="AR449" s="173"/>
      <c r="AS449" s="173"/>
      <c r="AT449" s="173"/>
      <c r="AU449" s="173"/>
      <c r="AV449" s="173"/>
      <c r="AW449" s="173"/>
      <c r="AX449" s="173"/>
      <c r="AY449" s="173"/>
      <c r="AZ449" s="173"/>
      <c r="BA449" s="173"/>
      <c r="BB449" s="173"/>
      <c r="BC449" s="173"/>
      <c r="BD449" s="173"/>
      <c r="BE449" s="173"/>
      <c r="BF449" s="173"/>
      <c r="BG449" s="173"/>
      <c r="BH449" s="173"/>
      <c r="BI449" s="173"/>
      <c r="BJ449" s="173"/>
      <c r="BK449" s="173"/>
      <c r="BL449" s="173"/>
      <c r="BM449" s="173"/>
      <c r="BN449" s="173"/>
      <c r="BO449" s="173"/>
      <c r="BP449" s="173"/>
      <c r="BQ449" s="173"/>
      <c r="BR449" s="173"/>
      <c r="BS449" s="173"/>
      <c r="BT449" s="173"/>
      <c r="BU449" s="173"/>
      <c r="BV449" s="173"/>
      <c r="CI449" s="294">
        <v>14</v>
      </c>
      <c r="CJ449" s="92" t="s">
        <v>98</v>
      </c>
      <c r="CK449" s="92" t="s">
        <v>407</v>
      </c>
      <c r="CL449" s="93" t="s">
        <v>1096</v>
      </c>
      <c r="CM449" s="291">
        <v>544</v>
      </c>
    </row>
    <row r="450" spans="1:91" s="49" customFormat="1" ht="13.5">
      <c r="A450" s="171"/>
      <c r="B450" s="51"/>
      <c r="AA450" s="171"/>
      <c r="AB450" s="171"/>
      <c r="AC450" s="171"/>
      <c r="AD450" s="173"/>
      <c r="AE450" s="173"/>
      <c r="AF450" s="173"/>
      <c r="AG450" s="173"/>
      <c r="AH450" s="173"/>
      <c r="AI450" s="173"/>
      <c r="AJ450" s="173"/>
      <c r="AK450" s="173"/>
      <c r="AL450" s="173"/>
      <c r="AM450" s="173"/>
      <c r="AN450" s="173"/>
      <c r="AO450" s="173"/>
      <c r="AP450" s="173"/>
      <c r="AQ450" s="173"/>
      <c r="AR450" s="173"/>
      <c r="AS450" s="173"/>
      <c r="AT450" s="173"/>
      <c r="AU450" s="173"/>
      <c r="AV450" s="173"/>
      <c r="AW450" s="173"/>
      <c r="AX450" s="173"/>
      <c r="AY450" s="173"/>
      <c r="AZ450" s="173"/>
      <c r="BA450" s="173"/>
      <c r="BB450" s="173"/>
      <c r="BC450" s="173"/>
      <c r="BD450" s="173"/>
      <c r="BE450" s="173"/>
      <c r="BF450" s="173"/>
      <c r="BG450" s="173"/>
      <c r="BH450" s="173"/>
      <c r="BI450" s="173"/>
      <c r="BJ450" s="173"/>
      <c r="BK450" s="173"/>
      <c r="BL450" s="173"/>
      <c r="BM450" s="173"/>
      <c r="BN450" s="173"/>
      <c r="BO450" s="173"/>
      <c r="BP450" s="173"/>
      <c r="BQ450" s="173"/>
      <c r="BR450" s="173"/>
      <c r="BS450" s="173"/>
      <c r="BT450" s="173"/>
      <c r="BU450" s="173"/>
      <c r="BV450" s="173"/>
      <c r="CI450" s="294">
        <v>14</v>
      </c>
      <c r="CJ450" s="92" t="s">
        <v>98</v>
      </c>
      <c r="CK450" s="92" t="s">
        <v>407</v>
      </c>
      <c r="CL450" s="93" t="s">
        <v>408</v>
      </c>
      <c r="CM450" s="291">
        <v>545</v>
      </c>
    </row>
    <row r="451" spans="1:91" s="49" customFormat="1" ht="13.5">
      <c r="A451" s="171"/>
      <c r="B451" s="51"/>
      <c r="AA451" s="171"/>
      <c r="AB451" s="171"/>
      <c r="AC451" s="171"/>
      <c r="AD451" s="173"/>
      <c r="AE451" s="173"/>
      <c r="AF451" s="173"/>
      <c r="AG451" s="173"/>
      <c r="AH451" s="173"/>
      <c r="AI451" s="173"/>
      <c r="AJ451" s="173"/>
      <c r="AK451" s="173"/>
      <c r="AL451" s="173"/>
      <c r="AM451" s="173"/>
      <c r="AN451" s="173"/>
      <c r="AO451" s="173"/>
      <c r="AP451" s="173"/>
      <c r="AQ451" s="173"/>
      <c r="AR451" s="173"/>
      <c r="AS451" s="173"/>
      <c r="AT451" s="173"/>
      <c r="AU451" s="173"/>
      <c r="AV451" s="173"/>
      <c r="AW451" s="173"/>
      <c r="AX451" s="173"/>
      <c r="AY451" s="173"/>
      <c r="AZ451" s="173"/>
      <c r="BA451" s="173"/>
      <c r="BB451" s="173"/>
      <c r="BC451" s="173"/>
      <c r="BD451" s="173"/>
      <c r="BE451" s="173"/>
      <c r="BF451" s="173"/>
      <c r="BG451" s="173"/>
      <c r="BH451" s="173"/>
      <c r="BI451" s="173"/>
      <c r="BJ451" s="173"/>
      <c r="BK451" s="173"/>
      <c r="BL451" s="173"/>
      <c r="BM451" s="173"/>
      <c r="BN451" s="173"/>
      <c r="BO451" s="173"/>
      <c r="BP451" s="173"/>
      <c r="BQ451" s="173"/>
      <c r="BR451" s="173"/>
      <c r="BS451" s="173"/>
      <c r="BT451" s="173"/>
      <c r="BU451" s="173"/>
      <c r="BV451" s="173"/>
      <c r="CI451" s="294">
        <v>14</v>
      </c>
      <c r="CJ451" s="92" t="s">
        <v>98</v>
      </c>
      <c r="CK451" s="92" t="s">
        <v>407</v>
      </c>
      <c r="CL451" s="93" t="s">
        <v>409</v>
      </c>
      <c r="CM451" s="291">
        <v>546</v>
      </c>
    </row>
    <row r="452" spans="1:91" s="49" customFormat="1" ht="13.5">
      <c r="A452" s="171"/>
      <c r="B452" s="51"/>
      <c r="AA452" s="171"/>
      <c r="AB452" s="171"/>
      <c r="AC452" s="171"/>
      <c r="AD452" s="173"/>
      <c r="AE452" s="173"/>
      <c r="AF452" s="173"/>
      <c r="AG452" s="173"/>
      <c r="AH452" s="173"/>
      <c r="AI452" s="173"/>
      <c r="AJ452" s="173"/>
      <c r="AK452" s="173"/>
      <c r="AL452" s="173"/>
      <c r="AM452" s="173"/>
      <c r="AN452" s="173"/>
      <c r="AO452" s="173"/>
      <c r="AP452" s="173"/>
      <c r="AQ452" s="173"/>
      <c r="AR452" s="173"/>
      <c r="AS452" s="173"/>
      <c r="AT452" s="173"/>
      <c r="AU452" s="173"/>
      <c r="AV452" s="173"/>
      <c r="AW452" s="173"/>
      <c r="AX452" s="173"/>
      <c r="AY452" s="173"/>
      <c r="AZ452" s="173"/>
      <c r="BA452" s="173"/>
      <c r="BB452" s="173"/>
      <c r="BC452" s="173"/>
      <c r="BD452" s="173"/>
      <c r="BE452" s="173"/>
      <c r="BF452" s="173"/>
      <c r="BG452" s="173"/>
      <c r="BH452" s="173"/>
      <c r="BI452" s="173"/>
      <c r="BJ452" s="173"/>
      <c r="BK452" s="173"/>
      <c r="BL452" s="173"/>
      <c r="BM452" s="173"/>
      <c r="BN452" s="173"/>
      <c r="BO452" s="173"/>
      <c r="BP452" s="173"/>
      <c r="BQ452" s="173"/>
      <c r="BR452" s="173"/>
      <c r="BS452" s="173"/>
      <c r="BT452" s="173"/>
      <c r="BU452" s="173"/>
      <c r="BV452" s="173"/>
      <c r="CI452" s="294">
        <v>14</v>
      </c>
      <c r="CJ452" s="92" t="s">
        <v>98</v>
      </c>
      <c r="CK452" s="92" t="s">
        <v>407</v>
      </c>
      <c r="CL452" s="93" t="s">
        <v>410</v>
      </c>
      <c r="CM452" s="291">
        <v>547</v>
      </c>
    </row>
    <row r="453" spans="1:91" s="49" customFormat="1" ht="13.5">
      <c r="A453" s="171"/>
      <c r="B453" s="51"/>
      <c r="AA453" s="171"/>
      <c r="AB453" s="171"/>
      <c r="AC453" s="171"/>
      <c r="AD453" s="173"/>
      <c r="AE453" s="173"/>
      <c r="AF453" s="173"/>
      <c r="AG453" s="173"/>
      <c r="AH453" s="173"/>
      <c r="AI453" s="173"/>
      <c r="AJ453" s="173"/>
      <c r="AK453" s="173"/>
      <c r="AL453" s="173"/>
      <c r="AM453" s="173"/>
      <c r="AN453" s="173"/>
      <c r="AO453" s="173"/>
      <c r="AP453" s="173"/>
      <c r="AQ453" s="173"/>
      <c r="AR453" s="173"/>
      <c r="AS453" s="173"/>
      <c r="AT453" s="173"/>
      <c r="AU453" s="173"/>
      <c r="AV453" s="173"/>
      <c r="AW453" s="173"/>
      <c r="AX453" s="173"/>
      <c r="AY453" s="173"/>
      <c r="AZ453" s="173"/>
      <c r="BA453" s="173"/>
      <c r="BB453" s="173"/>
      <c r="BC453" s="173"/>
      <c r="BD453" s="173"/>
      <c r="BE453" s="173"/>
      <c r="BF453" s="173"/>
      <c r="BG453" s="173"/>
      <c r="BH453" s="173"/>
      <c r="BI453" s="173"/>
      <c r="BJ453" s="173"/>
      <c r="BK453" s="173"/>
      <c r="BL453" s="173"/>
      <c r="BM453" s="173"/>
      <c r="BN453" s="173"/>
      <c r="BO453" s="173"/>
      <c r="BP453" s="173"/>
      <c r="BQ453" s="173"/>
      <c r="BR453" s="173"/>
      <c r="BS453" s="173"/>
      <c r="BT453" s="173"/>
      <c r="BU453" s="173"/>
      <c r="BV453" s="173"/>
      <c r="CI453" s="294">
        <v>14</v>
      </c>
      <c r="CJ453" s="92" t="s">
        <v>98</v>
      </c>
      <c r="CK453" s="92" t="s">
        <v>407</v>
      </c>
      <c r="CL453" s="93" t="s">
        <v>411</v>
      </c>
      <c r="CM453" s="291">
        <v>548</v>
      </c>
    </row>
    <row r="454" spans="1:91" s="49" customFormat="1" ht="13.5">
      <c r="A454" s="171"/>
      <c r="B454" s="51"/>
      <c r="AA454" s="171"/>
      <c r="AB454" s="171"/>
      <c r="AC454" s="171"/>
      <c r="AD454" s="173"/>
      <c r="AE454" s="173"/>
      <c r="AF454" s="173"/>
      <c r="AG454" s="173"/>
      <c r="AH454" s="173"/>
      <c r="AI454" s="173"/>
      <c r="AJ454" s="173"/>
      <c r="AK454" s="173"/>
      <c r="AL454" s="173"/>
      <c r="AM454" s="173"/>
      <c r="AN454" s="173"/>
      <c r="AO454" s="173"/>
      <c r="AP454" s="173"/>
      <c r="AQ454" s="173"/>
      <c r="AR454" s="173"/>
      <c r="AS454" s="173"/>
      <c r="AT454" s="173"/>
      <c r="AU454" s="173"/>
      <c r="AV454" s="173"/>
      <c r="AW454" s="173"/>
      <c r="AX454" s="173"/>
      <c r="AY454" s="173"/>
      <c r="AZ454" s="173"/>
      <c r="BA454" s="173"/>
      <c r="BB454" s="173"/>
      <c r="BC454" s="173"/>
      <c r="BD454" s="173"/>
      <c r="BE454" s="173"/>
      <c r="BF454" s="173"/>
      <c r="BG454" s="173"/>
      <c r="BH454" s="173"/>
      <c r="BI454" s="173"/>
      <c r="BJ454" s="173"/>
      <c r="BK454" s="173"/>
      <c r="BL454" s="173"/>
      <c r="BM454" s="173"/>
      <c r="BN454" s="173"/>
      <c r="BO454" s="173"/>
      <c r="BP454" s="173"/>
      <c r="BQ454" s="173"/>
      <c r="BR454" s="173"/>
      <c r="BS454" s="173"/>
      <c r="BT454" s="173"/>
      <c r="BU454" s="173"/>
      <c r="BV454" s="173"/>
      <c r="CI454" s="294">
        <v>14</v>
      </c>
      <c r="CJ454" s="92" t="s">
        <v>98</v>
      </c>
      <c r="CK454" s="92" t="s">
        <v>407</v>
      </c>
      <c r="CL454" s="93" t="s">
        <v>412</v>
      </c>
      <c r="CM454" s="291">
        <v>549</v>
      </c>
    </row>
    <row r="455" spans="1:91" s="49" customFormat="1" ht="13.5">
      <c r="A455" s="171"/>
      <c r="B455" s="51"/>
      <c r="AA455" s="171"/>
      <c r="AB455" s="171"/>
      <c r="AC455" s="171"/>
      <c r="AD455" s="173"/>
      <c r="AE455" s="173"/>
      <c r="AF455" s="173"/>
      <c r="AG455" s="173"/>
      <c r="AH455" s="173"/>
      <c r="AI455" s="173"/>
      <c r="AJ455" s="173"/>
      <c r="AK455" s="173"/>
      <c r="AL455" s="173"/>
      <c r="AM455" s="173"/>
      <c r="AN455" s="173"/>
      <c r="AO455" s="173"/>
      <c r="AP455" s="173"/>
      <c r="AQ455" s="173"/>
      <c r="AR455" s="173"/>
      <c r="AS455" s="173"/>
      <c r="AT455" s="173"/>
      <c r="AU455" s="173"/>
      <c r="AV455" s="173"/>
      <c r="AW455" s="173"/>
      <c r="AX455" s="173"/>
      <c r="AY455" s="173"/>
      <c r="AZ455" s="173"/>
      <c r="BA455" s="173"/>
      <c r="BB455" s="173"/>
      <c r="BC455" s="173"/>
      <c r="BD455" s="173"/>
      <c r="BE455" s="173"/>
      <c r="BF455" s="173"/>
      <c r="BG455" s="173"/>
      <c r="BH455" s="173"/>
      <c r="BI455" s="173"/>
      <c r="BJ455" s="173"/>
      <c r="BK455" s="173"/>
      <c r="BL455" s="173"/>
      <c r="BM455" s="173"/>
      <c r="BN455" s="173"/>
      <c r="BO455" s="173"/>
      <c r="BP455" s="173"/>
      <c r="BQ455" s="173"/>
      <c r="BR455" s="173"/>
      <c r="BS455" s="173"/>
      <c r="BT455" s="173"/>
      <c r="BU455" s="173"/>
      <c r="BV455" s="173"/>
      <c r="CI455" s="294">
        <v>14</v>
      </c>
      <c r="CJ455" s="92" t="s">
        <v>98</v>
      </c>
      <c r="CK455" s="92" t="s">
        <v>407</v>
      </c>
      <c r="CL455" s="93" t="s">
        <v>413</v>
      </c>
      <c r="CM455" s="291">
        <v>550</v>
      </c>
    </row>
    <row r="456" spans="1:91" s="49" customFormat="1" ht="13.5">
      <c r="A456" s="171"/>
      <c r="B456" s="51"/>
      <c r="AA456" s="171"/>
      <c r="AB456" s="171"/>
      <c r="AC456" s="171"/>
      <c r="AD456" s="173"/>
      <c r="AE456" s="173"/>
      <c r="AF456" s="173"/>
      <c r="AG456" s="173"/>
      <c r="AH456" s="173"/>
      <c r="AI456" s="173"/>
      <c r="AJ456" s="173"/>
      <c r="AK456" s="173"/>
      <c r="AL456" s="173"/>
      <c r="AM456" s="173"/>
      <c r="AN456" s="173"/>
      <c r="AO456" s="173"/>
      <c r="AP456" s="173"/>
      <c r="AQ456" s="173"/>
      <c r="AR456" s="173"/>
      <c r="AS456" s="173"/>
      <c r="AT456" s="173"/>
      <c r="AU456" s="173"/>
      <c r="AV456" s="173"/>
      <c r="AW456" s="173"/>
      <c r="AX456" s="173"/>
      <c r="AY456" s="173"/>
      <c r="AZ456" s="173"/>
      <c r="BA456" s="173"/>
      <c r="BB456" s="173"/>
      <c r="BC456" s="173"/>
      <c r="BD456" s="173"/>
      <c r="BE456" s="173"/>
      <c r="BF456" s="173"/>
      <c r="BG456" s="173"/>
      <c r="BH456" s="173"/>
      <c r="BI456" s="173"/>
      <c r="BJ456" s="173"/>
      <c r="BK456" s="173"/>
      <c r="BL456" s="173"/>
      <c r="BM456" s="173"/>
      <c r="BN456" s="173"/>
      <c r="BO456" s="173"/>
      <c r="BP456" s="173"/>
      <c r="BQ456" s="173"/>
      <c r="BR456" s="173"/>
      <c r="BS456" s="173"/>
      <c r="BT456" s="173"/>
      <c r="BU456" s="173"/>
      <c r="BV456" s="173"/>
      <c r="CI456" s="294">
        <v>14</v>
      </c>
      <c r="CJ456" s="92" t="s">
        <v>98</v>
      </c>
      <c r="CK456" s="92" t="s">
        <v>407</v>
      </c>
      <c r="CL456" s="93" t="s">
        <v>414</v>
      </c>
      <c r="CM456" s="291">
        <v>551</v>
      </c>
    </row>
    <row r="457" spans="1:91" s="49" customFormat="1" ht="13.5">
      <c r="A457" s="171"/>
      <c r="B457" s="51"/>
      <c r="AA457" s="171"/>
      <c r="AB457" s="171"/>
      <c r="AC457" s="171"/>
      <c r="AD457" s="173"/>
      <c r="AE457" s="173"/>
      <c r="AF457" s="173"/>
      <c r="AG457" s="173"/>
      <c r="AH457" s="173"/>
      <c r="AI457" s="173"/>
      <c r="AJ457" s="173"/>
      <c r="AK457" s="173"/>
      <c r="AL457" s="173"/>
      <c r="AM457" s="173"/>
      <c r="AN457" s="173"/>
      <c r="AO457" s="173"/>
      <c r="AP457" s="173"/>
      <c r="AQ457" s="173"/>
      <c r="AR457" s="173"/>
      <c r="AS457" s="173"/>
      <c r="AT457" s="173"/>
      <c r="AU457" s="173"/>
      <c r="AV457" s="173"/>
      <c r="AW457" s="173"/>
      <c r="AX457" s="173"/>
      <c r="AY457" s="173"/>
      <c r="AZ457" s="173"/>
      <c r="BA457" s="173"/>
      <c r="BB457" s="173"/>
      <c r="BC457" s="173"/>
      <c r="BD457" s="173"/>
      <c r="BE457" s="173"/>
      <c r="BF457" s="173"/>
      <c r="BG457" s="173"/>
      <c r="BH457" s="173"/>
      <c r="BI457" s="173"/>
      <c r="BJ457" s="173"/>
      <c r="BK457" s="173"/>
      <c r="BL457" s="173"/>
      <c r="BM457" s="173"/>
      <c r="BN457" s="173"/>
      <c r="BO457" s="173"/>
      <c r="BP457" s="173"/>
      <c r="BQ457" s="173"/>
      <c r="BR457" s="173"/>
      <c r="BS457" s="173"/>
      <c r="BT457" s="173"/>
      <c r="BU457" s="173"/>
      <c r="BV457" s="173"/>
      <c r="CI457" s="294">
        <v>14</v>
      </c>
      <c r="CJ457" s="92" t="s">
        <v>98</v>
      </c>
      <c r="CK457" s="92" t="s">
        <v>407</v>
      </c>
      <c r="CL457" s="93" t="s">
        <v>415</v>
      </c>
      <c r="CM457" s="291">
        <v>552</v>
      </c>
    </row>
    <row r="458" spans="1:91" s="49" customFormat="1" ht="13.5">
      <c r="A458" s="171"/>
      <c r="B458" s="51"/>
      <c r="AA458" s="171"/>
      <c r="AB458" s="171"/>
      <c r="AC458" s="171"/>
      <c r="AD458" s="173"/>
      <c r="AE458" s="173"/>
      <c r="AF458" s="173"/>
      <c r="AG458" s="173"/>
      <c r="AH458" s="173"/>
      <c r="AI458" s="173"/>
      <c r="AJ458" s="173"/>
      <c r="AK458" s="173"/>
      <c r="AL458" s="173"/>
      <c r="AM458" s="173"/>
      <c r="AN458" s="173"/>
      <c r="AO458" s="173"/>
      <c r="AP458" s="173"/>
      <c r="AQ458" s="173"/>
      <c r="AR458" s="173"/>
      <c r="AS458" s="173"/>
      <c r="AT458" s="173"/>
      <c r="AU458" s="173"/>
      <c r="AV458" s="173"/>
      <c r="AW458" s="173"/>
      <c r="AX458" s="173"/>
      <c r="AY458" s="173"/>
      <c r="AZ458" s="173"/>
      <c r="BA458" s="173"/>
      <c r="BB458" s="173"/>
      <c r="BC458" s="173"/>
      <c r="BD458" s="173"/>
      <c r="BE458" s="173"/>
      <c r="BF458" s="173"/>
      <c r="BG458" s="173"/>
      <c r="BH458" s="173"/>
      <c r="BI458" s="173"/>
      <c r="BJ458" s="173"/>
      <c r="BK458" s="173"/>
      <c r="BL458" s="173"/>
      <c r="BM458" s="173"/>
      <c r="BN458" s="173"/>
      <c r="BO458" s="173"/>
      <c r="BP458" s="173"/>
      <c r="BQ458" s="173"/>
      <c r="BR458" s="173"/>
      <c r="BS458" s="173"/>
      <c r="BT458" s="173"/>
      <c r="BU458" s="173"/>
      <c r="BV458" s="173"/>
      <c r="BX458" s="53"/>
      <c r="BY458" s="53"/>
      <c r="BZ458" s="53"/>
      <c r="CI458" s="294">
        <v>14</v>
      </c>
      <c r="CJ458" s="92" t="s">
        <v>98</v>
      </c>
      <c r="CK458" s="92" t="s">
        <v>407</v>
      </c>
      <c r="CL458" s="93" t="s">
        <v>416</v>
      </c>
      <c r="CM458" s="291">
        <v>553</v>
      </c>
    </row>
    <row r="459" spans="1:91" s="49" customFormat="1" ht="13.5">
      <c r="A459" s="171"/>
      <c r="B459" s="51"/>
      <c r="AA459" s="171"/>
      <c r="AB459" s="171"/>
      <c r="AC459" s="171"/>
      <c r="AD459" s="173"/>
      <c r="AE459" s="173"/>
      <c r="AF459" s="173"/>
      <c r="AG459" s="173"/>
      <c r="AH459" s="173"/>
      <c r="AI459" s="173"/>
      <c r="AJ459" s="173"/>
      <c r="AK459" s="173"/>
      <c r="AL459" s="173"/>
      <c r="AM459" s="173"/>
      <c r="AN459" s="173"/>
      <c r="AO459" s="173"/>
      <c r="AP459" s="173"/>
      <c r="AQ459" s="173"/>
      <c r="AR459" s="173"/>
      <c r="AS459" s="173"/>
      <c r="AT459" s="173"/>
      <c r="AU459" s="173"/>
      <c r="AV459" s="173"/>
      <c r="AW459" s="173"/>
      <c r="AX459" s="173"/>
      <c r="AY459" s="173"/>
      <c r="AZ459" s="173"/>
      <c r="BA459" s="173"/>
      <c r="BB459" s="173"/>
      <c r="BC459" s="173"/>
      <c r="BD459" s="173"/>
      <c r="BE459" s="173"/>
      <c r="BF459" s="173"/>
      <c r="BG459" s="173"/>
      <c r="BH459" s="173"/>
      <c r="BI459" s="173"/>
      <c r="BJ459" s="173"/>
      <c r="BK459" s="173"/>
      <c r="BL459" s="173"/>
      <c r="BM459" s="173"/>
      <c r="BN459" s="173"/>
      <c r="BO459" s="173"/>
      <c r="BP459" s="173"/>
      <c r="BQ459" s="173"/>
      <c r="BR459" s="173"/>
      <c r="BS459" s="173"/>
      <c r="BT459" s="173"/>
      <c r="BU459" s="173"/>
      <c r="BV459" s="173"/>
      <c r="BX459" s="53"/>
      <c r="BY459" s="53"/>
      <c r="BZ459" s="53"/>
      <c r="CI459" s="294">
        <v>14</v>
      </c>
      <c r="CJ459" s="92" t="s">
        <v>98</v>
      </c>
      <c r="CK459" s="92" t="s">
        <v>407</v>
      </c>
      <c r="CL459" s="93" t="s">
        <v>417</v>
      </c>
      <c r="CM459" s="291">
        <v>554</v>
      </c>
    </row>
    <row r="460" spans="1:91" s="49" customFormat="1" ht="13.5">
      <c r="A460" s="171"/>
      <c r="B460" s="51"/>
      <c r="AA460" s="171"/>
      <c r="AB460" s="171"/>
      <c r="AC460" s="171"/>
      <c r="AD460" s="173"/>
      <c r="AE460" s="173"/>
      <c r="AF460" s="173"/>
      <c r="AG460" s="173"/>
      <c r="AH460" s="173"/>
      <c r="AI460" s="173"/>
      <c r="AJ460" s="173"/>
      <c r="AK460" s="173"/>
      <c r="AL460" s="173"/>
      <c r="AM460" s="173"/>
      <c r="AN460" s="173"/>
      <c r="AO460" s="173"/>
      <c r="AP460" s="173"/>
      <c r="AQ460" s="173"/>
      <c r="AR460" s="173"/>
      <c r="AS460" s="173"/>
      <c r="AT460" s="173"/>
      <c r="AU460" s="173"/>
      <c r="AV460" s="173"/>
      <c r="AW460" s="173"/>
      <c r="AX460" s="173"/>
      <c r="AY460" s="173"/>
      <c r="AZ460" s="173"/>
      <c r="BA460" s="173"/>
      <c r="BB460" s="173"/>
      <c r="BC460" s="173"/>
      <c r="BD460" s="173"/>
      <c r="BE460" s="173"/>
      <c r="BF460" s="173"/>
      <c r="BG460" s="173"/>
      <c r="BH460" s="173"/>
      <c r="BI460" s="173"/>
      <c r="BJ460" s="173"/>
      <c r="BK460" s="173"/>
      <c r="BL460" s="173"/>
      <c r="BM460" s="173"/>
      <c r="BN460" s="173"/>
      <c r="BO460" s="173"/>
      <c r="BP460" s="173"/>
      <c r="BQ460" s="173"/>
      <c r="BR460" s="173"/>
      <c r="BS460" s="173"/>
      <c r="BT460" s="173"/>
      <c r="BU460" s="173"/>
      <c r="BV460" s="173"/>
      <c r="BX460" s="53"/>
      <c r="BY460" s="53"/>
      <c r="BZ460" s="53"/>
      <c r="CI460" s="294">
        <v>14</v>
      </c>
      <c r="CJ460" s="92" t="s">
        <v>98</v>
      </c>
      <c r="CK460" s="92" t="s">
        <v>407</v>
      </c>
      <c r="CL460" s="93" t="s">
        <v>418</v>
      </c>
      <c r="CM460" s="291">
        <v>555</v>
      </c>
    </row>
    <row r="461" spans="1:91" s="49" customFormat="1" ht="13.5">
      <c r="A461" s="171"/>
      <c r="B461" s="51"/>
      <c r="AA461" s="171"/>
      <c r="AB461" s="171"/>
      <c r="AC461" s="171"/>
      <c r="AD461" s="173"/>
      <c r="AE461" s="173"/>
      <c r="AF461" s="173"/>
      <c r="AG461" s="173"/>
      <c r="AH461" s="173"/>
      <c r="AI461" s="173"/>
      <c r="AJ461" s="173"/>
      <c r="AK461" s="173"/>
      <c r="AL461" s="173"/>
      <c r="AM461" s="173"/>
      <c r="AN461" s="173"/>
      <c r="AO461" s="173"/>
      <c r="AP461" s="173"/>
      <c r="AQ461" s="173"/>
      <c r="AR461" s="173"/>
      <c r="AS461" s="173"/>
      <c r="AT461" s="173"/>
      <c r="AU461" s="173"/>
      <c r="AV461" s="173"/>
      <c r="AW461" s="173"/>
      <c r="AX461" s="173"/>
      <c r="AY461" s="173"/>
      <c r="AZ461" s="173"/>
      <c r="BA461" s="173"/>
      <c r="BB461" s="173"/>
      <c r="BC461" s="173"/>
      <c r="BD461" s="173"/>
      <c r="BE461" s="173"/>
      <c r="BF461" s="173"/>
      <c r="BG461" s="173"/>
      <c r="BH461" s="173"/>
      <c r="BI461" s="173"/>
      <c r="BJ461" s="173"/>
      <c r="BK461" s="173"/>
      <c r="BL461" s="173"/>
      <c r="BM461" s="173"/>
      <c r="BN461" s="173"/>
      <c r="BO461" s="173"/>
      <c r="BP461" s="173"/>
      <c r="BQ461" s="173"/>
      <c r="BR461" s="173"/>
      <c r="BS461" s="173"/>
      <c r="BT461" s="173"/>
      <c r="BU461" s="173"/>
      <c r="BV461" s="173"/>
      <c r="BX461" s="53"/>
      <c r="BY461" s="53"/>
      <c r="BZ461" s="53"/>
      <c r="CI461" s="294">
        <v>14</v>
      </c>
      <c r="CJ461" s="92" t="s">
        <v>98</v>
      </c>
      <c r="CK461" s="92" t="s">
        <v>407</v>
      </c>
      <c r="CL461" s="93" t="s">
        <v>419</v>
      </c>
      <c r="CM461" s="291">
        <v>556</v>
      </c>
    </row>
    <row r="462" spans="1:91" s="49" customFormat="1" ht="13.5">
      <c r="A462" s="171"/>
      <c r="B462" s="51"/>
      <c r="AA462" s="171"/>
      <c r="AB462" s="171"/>
      <c r="AC462" s="171"/>
      <c r="AD462" s="173"/>
      <c r="AE462" s="173"/>
      <c r="AF462" s="173"/>
      <c r="AG462" s="173"/>
      <c r="AH462" s="173"/>
      <c r="AI462" s="173"/>
      <c r="AJ462" s="173"/>
      <c r="AK462" s="173"/>
      <c r="AL462" s="173"/>
      <c r="AM462" s="173"/>
      <c r="AN462" s="173"/>
      <c r="AO462" s="173"/>
      <c r="AP462" s="173"/>
      <c r="AQ462" s="173"/>
      <c r="AR462" s="173"/>
      <c r="AS462" s="173"/>
      <c r="AT462" s="173"/>
      <c r="AU462" s="173"/>
      <c r="AV462" s="173"/>
      <c r="AW462" s="173"/>
      <c r="AX462" s="173"/>
      <c r="AY462" s="173"/>
      <c r="AZ462" s="173"/>
      <c r="BA462" s="173"/>
      <c r="BB462" s="173"/>
      <c r="BC462" s="173"/>
      <c r="BD462" s="173"/>
      <c r="BE462" s="173"/>
      <c r="BF462" s="173"/>
      <c r="BG462" s="173"/>
      <c r="BH462" s="173"/>
      <c r="BI462" s="173"/>
      <c r="BJ462" s="173"/>
      <c r="BK462" s="173"/>
      <c r="BL462" s="173"/>
      <c r="BM462" s="173"/>
      <c r="BN462" s="173"/>
      <c r="BO462" s="173"/>
      <c r="BP462" s="173"/>
      <c r="BQ462" s="173"/>
      <c r="BR462" s="173"/>
      <c r="BS462" s="173"/>
      <c r="BT462" s="173"/>
      <c r="BU462" s="173"/>
      <c r="BV462" s="173"/>
      <c r="BX462" s="53"/>
      <c r="BY462" s="53"/>
      <c r="BZ462" s="53"/>
      <c r="CI462" s="294">
        <v>14</v>
      </c>
      <c r="CJ462" s="92" t="s">
        <v>98</v>
      </c>
      <c r="CK462" s="92" t="s">
        <v>407</v>
      </c>
      <c r="CL462" s="93" t="s">
        <v>420</v>
      </c>
      <c r="CM462" s="291">
        <v>557</v>
      </c>
    </row>
    <row r="463" spans="1:91" s="49" customFormat="1" ht="13.5">
      <c r="A463" s="171"/>
      <c r="B463" s="51"/>
      <c r="AA463" s="171"/>
      <c r="AB463" s="171"/>
      <c r="AC463" s="171"/>
      <c r="AD463" s="173"/>
      <c r="AE463" s="173"/>
      <c r="AF463" s="173"/>
      <c r="AG463" s="173"/>
      <c r="AH463" s="173"/>
      <c r="AI463" s="173"/>
      <c r="AJ463" s="173"/>
      <c r="AK463" s="173"/>
      <c r="AL463" s="173"/>
      <c r="AM463" s="173"/>
      <c r="AN463" s="173"/>
      <c r="AO463" s="173"/>
      <c r="AP463" s="173"/>
      <c r="AQ463" s="173"/>
      <c r="AR463" s="173"/>
      <c r="AS463" s="173"/>
      <c r="AT463" s="173"/>
      <c r="AU463" s="173"/>
      <c r="AV463" s="173"/>
      <c r="AW463" s="173"/>
      <c r="AX463" s="173"/>
      <c r="AY463" s="173"/>
      <c r="AZ463" s="173"/>
      <c r="BA463" s="173"/>
      <c r="BB463" s="173"/>
      <c r="BC463" s="173"/>
      <c r="BD463" s="173"/>
      <c r="BE463" s="173"/>
      <c r="BF463" s="173"/>
      <c r="BG463" s="173"/>
      <c r="BH463" s="173"/>
      <c r="BI463" s="173"/>
      <c r="BJ463" s="173"/>
      <c r="BK463" s="173"/>
      <c r="BL463" s="173"/>
      <c r="BM463" s="173"/>
      <c r="BN463" s="173"/>
      <c r="BO463" s="173"/>
      <c r="BP463" s="173"/>
      <c r="BQ463" s="173"/>
      <c r="BR463" s="173"/>
      <c r="BS463" s="173"/>
      <c r="BT463" s="173"/>
      <c r="BU463" s="173"/>
      <c r="BV463" s="173"/>
      <c r="BX463" s="53"/>
      <c r="BY463" s="53"/>
      <c r="BZ463" s="53"/>
      <c r="CI463" s="294">
        <v>14</v>
      </c>
      <c r="CJ463" s="92" t="s">
        <v>98</v>
      </c>
      <c r="CK463" s="92" t="s">
        <v>407</v>
      </c>
      <c r="CL463" s="93" t="s">
        <v>1097</v>
      </c>
      <c r="CM463" s="291">
        <v>558</v>
      </c>
    </row>
    <row r="464" spans="1:91" s="49" customFormat="1" ht="13.5">
      <c r="A464" s="171"/>
      <c r="B464" s="51"/>
      <c r="AA464" s="171"/>
      <c r="AB464" s="171"/>
      <c r="AC464" s="171"/>
      <c r="AD464" s="173"/>
      <c r="AE464" s="173"/>
      <c r="AF464" s="173"/>
      <c r="AG464" s="173"/>
      <c r="AH464" s="173"/>
      <c r="AI464" s="173"/>
      <c r="AJ464" s="173"/>
      <c r="AK464" s="173"/>
      <c r="AL464" s="173"/>
      <c r="AM464" s="173"/>
      <c r="AN464" s="173"/>
      <c r="AO464" s="173"/>
      <c r="AP464" s="173"/>
      <c r="AQ464" s="173"/>
      <c r="AR464" s="173"/>
      <c r="AS464" s="173"/>
      <c r="AT464" s="173"/>
      <c r="AU464" s="173"/>
      <c r="AV464" s="173"/>
      <c r="AW464" s="173"/>
      <c r="AX464" s="173"/>
      <c r="AY464" s="173"/>
      <c r="AZ464" s="173"/>
      <c r="BA464" s="173"/>
      <c r="BB464" s="173"/>
      <c r="BC464" s="173"/>
      <c r="BD464" s="173"/>
      <c r="BE464" s="173"/>
      <c r="BF464" s="173"/>
      <c r="BG464" s="173"/>
      <c r="BH464" s="173"/>
      <c r="BI464" s="173"/>
      <c r="BJ464" s="173"/>
      <c r="BK464" s="173"/>
      <c r="BL464" s="173"/>
      <c r="BM464" s="173"/>
      <c r="BN464" s="173"/>
      <c r="BO464" s="173"/>
      <c r="BP464" s="173"/>
      <c r="BQ464" s="173"/>
      <c r="BR464" s="173"/>
      <c r="BS464" s="173"/>
      <c r="BT464" s="173"/>
      <c r="BU464" s="173"/>
      <c r="BV464" s="173"/>
      <c r="BX464" s="53"/>
      <c r="BY464" s="53"/>
      <c r="BZ464" s="53"/>
      <c r="CI464" s="294">
        <v>14</v>
      </c>
      <c r="CJ464" s="92" t="s">
        <v>98</v>
      </c>
      <c r="CK464" s="92" t="s">
        <v>407</v>
      </c>
      <c r="CL464" s="93" t="s">
        <v>1098</v>
      </c>
      <c r="CM464" s="291">
        <v>559</v>
      </c>
    </row>
    <row r="465" spans="1:91" s="49" customFormat="1" ht="13.5">
      <c r="A465" s="171"/>
      <c r="B465" s="51"/>
      <c r="AA465" s="171"/>
      <c r="AB465" s="171"/>
      <c r="AC465" s="171"/>
      <c r="AD465" s="173"/>
      <c r="AE465" s="173"/>
      <c r="AF465" s="173"/>
      <c r="AG465" s="173"/>
      <c r="AH465" s="173"/>
      <c r="AI465" s="173"/>
      <c r="AJ465" s="173"/>
      <c r="AK465" s="173"/>
      <c r="AL465" s="173"/>
      <c r="AM465" s="173"/>
      <c r="AN465" s="173"/>
      <c r="AO465" s="173"/>
      <c r="AP465" s="173"/>
      <c r="AQ465" s="173"/>
      <c r="AR465" s="173"/>
      <c r="AS465" s="173"/>
      <c r="AT465" s="173"/>
      <c r="AU465" s="173"/>
      <c r="AV465" s="173"/>
      <c r="AW465" s="173"/>
      <c r="AX465" s="173"/>
      <c r="AY465" s="173"/>
      <c r="AZ465" s="173"/>
      <c r="BA465" s="173"/>
      <c r="BB465" s="173"/>
      <c r="BC465" s="173"/>
      <c r="BD465" s="173"/>
      <c r="BE465" s="173"/>
      <c r="BF465" s="173"/>
      <c r="BG465" s="173"/>
      <c r="BH465" s="173"/>
      <c r="BI465" s="173"/>
      <c r="BJ465" s="173"/>
      <c r="BK465" s="173"/>
      <c r="BL465" s="173"/>
      <c r="BM465" s="173"/>
      <c r="BN465" s="173"/>
      <c r="BO465" s="173"/>
      <c r="BP465" s="173"/>
      <c r="BQ465" s="173"/>
      <c r="BR465" s="173"/>
      <c r="BS465" s="173"/>
      <c r="BT465" s="173"/>
      <c r="BU465" s="173"/>
      <c r="BV465" s="173"/>
      <c r="BX465" s="53"/>
      <c r="BY465" s="53"/>
      <c r="BZ465" s="53"/>
      <c r="CI465" s="294">
        <v>14</v>
      </c>
      <c r="CJ465" s="92" t="s">
        <v>98</v>
      </c>
      <c r="CK465" s="92" t="s">
        <v>407</v>
      </c>
      <c r="CL465" s="93" t="s">
        <v>421</v>
      </c>
      <c r="CM465" s="291">
        <v>560</v>
      </c>
    </row>
    <row r="466" spans="1:91" s="49" customFormat="1" ht="13.5">
      <c r="A466" s="171"/>
      <c r="B466" s="51"/>
      <c r="AA466" s="171"/>
      <c r="AB466" s="171"/>
      <c r="AC466" s="171"/>
      <c r="AD466" s="173"/>
      <c r="AE466" s="173"/>
      <c r="AF466" s="173"/>
      <c r="AG466" s="173"/>
      <c r="AH466" s="173"/>
      <c r="AI466" s="173"/>
      <c r="AJ466" s="173"/>
      <c r="AK466" s="173"/>
      <c r="AL466" s="173"/>
      <c r="AM466" s="173"/>
      <c r="AN466" s="173"/>
      <c r="AO466" s="173"/>
      <c r="AP466" s="173"/>
      <c r="AQ466" s="173"/>
      <c r="AR466" s="173"/>
      <c r="AS466" s="173"/>
      <c r="AT466" s="173"/>
      <c r="AU466" s="173"/>
      <c r="AV466" s="173"/>
      <c r="AW466" s="173"/>
      <c r="AX466" s="173"/>
      <c r="AY466" s="173"/>
      <c r="AZ466" s="173"/>
      <c r="BA466" s="173"/>
      <c r="BB466" s="173"/>
      <c r="BC466" s="173"/>
      <c r="BD466" s="173"/>
      <c r="BE466" s="173"/>
      <c r="BF466" s="173"/>
      <c r="BG466" s="173"/>
      <c r="BH466" s="173"/>
      <c r="BI466" s="173"/>
      <c r="BJ466" s="173"/>
      <c r="BK466" s="173"/>
      <c r="BL466" s="173"/>
      <c r="BM466" s="173"/>
      <c r="BN466" s="173"/>
      <c r="BO466" s="173"/>
      <c r="BP466" s="173"/>
      <c r="BQ466" s="173"/>
      <c r="BR466" s="173"/>
      <c r="BS466" s="173"/>
      <c r="BT466" s="173"/>
      <c r="BU466" s="173"/>
      <c r="BV466" s="173"/>
      <c r="BX466" s="53"/>
      <c r="BY466" s="53"/>
      <c r="BZ466" s="53"/>
      <c r="CI466" s="294">
        <v>14</v>
      </c>
      <c r="CJ466" s="92" t="s">
        <v>98</v>
      </c>
      <c r="CK466" s="92" t="s">
        <v>407</v>
      </c>
      <c r="CL466" s="93" t="s">
        <v>1099</v>
      </c>
      <c r="CM466" s="291">
        <v>561</v>
      </c>
    </row>
    <row r="467" spans="1:91" s="49" customFormat="1" ht="13.5">
      <c r="A467" s="171"/>
      <c r="B467" s="51"/>
      <c r="AA467" s="171"/>
      <c r="AB467" s="171"/>
      <c r="AC467" s="171"/>
      <c r="AD467" s="173"/>
      <c r="AE467" s="173"/>
      <c r="AF467" s="173"/>
      <c r="AG467" s="173"/>
      <c r="AH467" s="173"/>
      <c r="AI467" s="173"/>
      <c r="AJ467" s="173"/>
      <c r="AK467" s="173"/>
      <c r="AL467" s="173"/>
      <c r="AM467" s="173"/>
      <c r="AN467" s="173"/>
      <c r="AO467" s="173"/>
      <c r="AP467" s="173"/>
      <c r="AQ467" s="173"/>
      <c r="AR467" s="173"/>
      <c r="AS467" s="173"/>
      <c r="AT467" s="173"/>
      <c r="AU467" s="173"/>
      <c r="AV467" s="173"/>
      <c r="AW467" s="173"/>
      <c r="AX467" s="173"/>
      <c r="AY467" s="173"/>
      <c r="AZ467" s="173"/>
      <c r="BA467" s="173"/>
      <c r="BB467" s="173"/>
      <c r="BC467" s="173"/>
      <c r="BD467" s="173"/>
      <c r="BE467" s="173"/>
      <c r="BF467" s="173"/>
      <c r="BG467" s="173"/>
      <c r="BH467" s="173"/>
      <c r="BI467" s="173"/>
      <c r="BJ467" s="173"/>
      <c r="BK467" s="173"/>
      <c r="BL467" s="173"/>
      <c r="BM467" s="173"/>
      <c r="BN467" s="173"/>
      <c r="BO467" s="173"/>
      <c r="BP467" s="173"/>
      <c r="BQ467" s="173"/>
      <c r="BR467" s="173"/>
      <c r="BS467" s="173"/>
      <c r="BT467" s="173"/>
      <c r="BU467" s="173"/>
      <c r="BV467" s="173"/>
      <c r="BX467" s="53"/>
      <c r="BY467" s="53"/>
      <c r="BZ467" s="53"/>
      <c r="CI467" s="294"/>
      <c r="CJ467" s="92"/>
      <c r="CK467" s="92"/>
      <c r="CL467" s="93"/>
      <c r="CM467" s="291">
        <v>562</v>
      </c>
    </row>
    <row r="468" spans="1:91" s="49" customFormat="1" ht="13.5">
      <c r="A468" s="171"/>
      <c r="B468" s="51"/>
      <c r="AA468" s="171"/>
      <c r="AB468" s="171"/>
      <c r="AC468" s="171"/>
      <c r="AD468" s="173"/>
      <c r="AE468" s="173"/>
      <c r="AF468" s="173"/>
      <c r="AG468" s="173"/>
      <c r="AH468" s="173"/>
      <c r="AI468" s="173"/>
      <c r="AJ468" s="173"/>
      <c r="AK468" s="173"/>
      <c r="AL468" s="173"/>
      <c r="AM468" s="173"/>
      <c r="AN468" s="173"/>
      <c r="AO468" s="173"/>
      <c r="AP468" s="173"/>
      <c r="AQ468" s="173"/>
      <c r="AR468" s="173"/>
      <c r="AS468" s="173"/>
      <c r="AT468" s="173"/>
      <c r="AU468" s="173"/>
      <c r="AV468" s="173"/>
      <c r="AW468" s="173"/>
      <c r="AX468" s="173"/>
      <c r="AY468" s="173"/>
      <c r="AZ468" s="173"/>
      <c r="BA468" s="173"/>
      <c r="BB468" s="173"/>
      <c r="BC468" s="173"/>
      <c r="BD468" s="173"/>
      <c r="BE468" s="173"/>
      <c r="BF468" s="173"/>
      <c r="BG468" s="173"/>
      <c r="BH468" s="173"/>
      <c r="BI468" s="173"/>
      <c r="BJ468" s="173"/>
      <c r="BK468" s="173"/>
      <c r="BL468" s="173"/>
      <c r="BM468" s="173"/>
      <c r="BN468" s="173"/>
      <c r="BO468" s="173"/>
      <c r="BP468" s="173"/>
      <c r="BQ468" s="173"/>
      <c r="BR468" s="173"/>
      <c r="BS468" s="173"/>
      <c r="BT468" s="173"/>
      <c r="BU468" s="173"/>
      <c r="BV468" s="173"/>
      <c r="BX468" s="53"/>
      <c r="BY468" s="53"/>
      <c r="BZ468" s="53"/>
      <c r="CI468" s="294"/>
      <c r="CJ468" s="92"/>
      <c r="CK468" s="92"/>
      <c r="CL468" s="93"/>
      <c r="CM468" s="291">
        <v>563</v>
      </c>
    </row>
    <row r="469" spans="1:91" s="49" customFormat="1" ht="13.5">
      <c r="A469" s="171"/>
      <c r="B469" s="51"/>
      <c r="AA469" s="171"/>
      <c r="AB469" s="171"/>
      <c r="AC469" s="171"/>
      <c r="AD469" s="173"/>
      <c r="AE469" s="173"/>
      <c r="AF469" s="173"/>
      <c r="AG469" s="173"/>
      <c r="AH469" s="173"/>
      <c r="AI469" s="173"/>
      <c r="AJ469" s="173"/>
      <c r="AK469" s="173"/>
      <c r="AL469" s="173"/>
      <c r="AM469" s="173"/>
      <c r="AN469" s="173"/>
      <c r="AO469" s="173"/>
      <c r="AP469" s="173"/>
      <c r="AQ469" s="173"/>
      <c r="AR469" s="173"/>
      <c r="AS469" s="173"/>
      <c r="AT469" s="173"/>
      <c r="AU469" s="173"/>
      <c r="AV469" s="173"/>
      <c r="AW469" s="173"/>
      <c r="AX469" s="173"/>
      <c r="AY469" s="173"/>
      <c r="AZ469" s="173"/>
      <c r="BA469" s="173"/>
      <c r="BB469" s="173"/>
      <c r="BC469" s="173"/>
      <c r="BD469" s="173"/>
      <c r="BE469" s="173"/>
      <c r="BF469" s="173"/>
      <c r="BG469" s="173"/>
      <c r="BH469" s="173"/>
      <c r="BI469" s="173"/>
      <c r="BJ469" s="173"/>
      <c r="BK469" s="173"/>
      <c r="BL469" s="173"/>
      <c r="BM469" s="173"/>
      <c r="BN469" s="173"/>
      <c r="BO469" s="173"/>
      <c r="BP469" s="173"/>
      <c r="BQ469" s="173"/>
      <c r="BR469" s="173"/>
      <c r="BS469" s="173"/>
      <c r="BT469" s="173"/>
      <c r="BU469" s="173"/>
      <c r="BV469" s="173"/>
      <c r="BX469" s="53"/>
      <c r="BY469" s="53"/>
      <c r="BZ469" s="53"/>
      <c r="CI469" s="294"/>
      <c r="CJ469" s="92"/>
      <c r="CK469" s="92"/>
      <c r="CL469" s="93"/>
      <c r="CM469" s="291">
        <v>564</v>
      </c>
    </row>
    <row r="470" spans="1:91" s="49" customFormat="1" ht="13.5">
      <c r="A470" s="171"/>
      <c r="B470" s="51"/>
      <c r="AA470" s="171"/>
      <c r="AB470" s="171"/>
      <c r="AC470" s="171"/>
      <c r="AD470" s="173"/>
      <c r="AE470" s="173"/>
      <c r="AF470" s="173"/>
      <c r="AG470" s="173"/>
      <c r="AH470" s="173"/>
      <c r="AI470" s="173"/>
      <c r="AJ470" s="173"/>
      <c r="AK470" s="173"/>
      <c r="AL470" s="173"/>
      <c r="AM470" s="173"/>
      <c r="AN470" s="173"/>
      <c r="AO470" s="173"/>
      <c r="AP470" s="173"/>
      <c r="AQ470" s="173"/>
      <c r="AR470" s="173"/>
      <c r="AS470" s="173"/>
      <c r="AT470" s="173"/>
      <c r="AU470" s="173"/>
      <c r="AV470" s="173"/>
      <c r="AW470" s="173"/>
      <c r="AX470" s="173"/>
      <c r="AY470" s="173"/>
      <c r="AZ470" s="173"/>
      <c r="BA470" s="173"/>
      <c r="BB470" s="173"/>
      <c r="BC470" s="173"/>
      <c r="BD470" s="173"/>
      <c r="BE470" s="173"/>
      <c r="BF470" s="173"/>
      <c r="BG470" s="173"/>
      <c r="BH470" s="173"/>
      <c r="BI470" s="173"/>
      <c r="BJ470" s="173"/>
      <c r="BK470" s="173"/>
      <c r="BL470" s="173"/>
      <c r="BM470" s="173"/>
      <c r="BN470" s="173"/>
      <c r="BO470" s="173"/>
      <c r="BP470" s="173"/>
      <c r="BQ470" s="173"/>
      <c r="BR470" s="173"/>
      <c r="BS470" s="173"/>
      <c r="BT470" s="173"/>
      <c r="BU470" s="173"/>
      <c r="BV470" s="173"/>
      <c r="BX470" s="53"/>
      <c r="BY470" s="53"/>
      <c r="BZ470" s="53"/>
      <c r="CI470" s="294">
        <v>15</v>
      </c>
      <c r="CJ470" s="92" t="s">
        <v>486</v>
      </c>
      <c r="CK470" s="92" t="s">
        <v>508</v>
      </c>
      <c r="CL470" s="93" t="s">
        <v>509</v>
      </c>
      <c r="CM470" s="291">
        <v>565</v>
      </c>
    </row>
    <row r="471" spans="1:91" s="49" customFormat="1" ht="13.5">
      <c r="A471" s="171"/>
      <c r="B471" s="51"/>
      <c r="AA471" s="171"/>
      <c r="AB471" s="171"/>
      <c r="AC471" s="171"/>
      <c r="AD471" s="173"/>
      <c r="AE471" s="173"/>
      <c r="AF471" s="173"/>
      <c r="AG471" s="173"/>
      <c r="AH471" s="173"/>
      <c r="AI471" s="173"/>
      <c r="AJ471" s="173"/>
      <c r="AK471" s="173"/>
      <c r="AL471" s="173"/>
      <c r="AM471" s="173"/>
      <c r="AN471" s="173"/>
      <c r="AO471" s="173"/>
      <c r="AP471" s="173"/>
      <c r="AQ471" s="173"/>
      <c r="AR471" s="173"/>
      <c r="AS471" s="173"/>
      <c r="AT471" s="173"/>
      <c r="AU471" s="173"/>
      <c r="AV471" s="173"/>
      <c r="AW471" s="173"/>
      <c r="AX471" s="173"/>
      <c r="AY471" s="173"/>
      <c r="AZ471" s="173"/>
      <c r="BA471" s="173"/>
      <c r="BB471" s="173"/>
      <c r="BC471" s="173"/>
      <c r="BD471" s="173"/>
      <c r="BE471" s="173"/>
      <c r="BF471" s="173"/>
      <c r="BG471" s="173"/>
      <c r="BH471" s="173"/>
      <c r="BI471" s="173"/>
      <c r="BJ471" s="173"/>
      <c r="BK471" s="173"/>
      <c r="BL471" s="173"/>
      <c r="BM471" s="173"/>
      <c r="BN471" s="173"/>
      <c r="BO471" s="173"/>
      <c r="BP471" s="173"/>
      <c r="BQ471" s="173"/>
      <c r="BR471" s="173"/>
      <c r="BS471" s="173"/>
      <c r="BT471" s="173"/>
      <c r="BU471" s="173"/>
      <c r="BV471" s="173"/>
      <c r="BX471" s="53"/>
      <c r="BY471" s="53"/>
      <c r="BZ471" s="53"/>
      <c r="CI471" s="294">
        <v>15</v>
      </c>
      <c r="CJ471" s="92" t="s">
        <v>486</v>
      </c>
      <c r="CK471" s="92" t="s">
        <v>508</v>
      </c>
      <c r="CL471" s="93" t="s">
        <v>510</v>
      </c>
      <c r="CM471" s="291">
        <v>566</v>
      </c>
    </row>
    <row r="472" spans="1:91" s="49" customFormat="1" ht="13.5">
      <c r="A472" s="171"/>
      <c r="B472" s="51"/>
      <c r="AA472" s="171"/>
      <c r="AB472" s="171"/>
      <c r="AC472" s="171"/>
      <c r="AD472" s="173"/>
      <c r="AE472" s="173"/>
      <c r="AF472" s="173"/>
      <c r="AG472" s="173"/>
      <c r="AH472" s="173"/>
      <c r="AI472" s="173"/>
      <c r="AJ472" s="173"/>
      <c r="AK472" s="173"/>
      <c r="AL472" s="173"/>
      <c r="AM472" s="173"/>
      <c r="AN472" s="173"/>
      <c r="AO472" s="173"/>
      <c r="AP472" s="173"/>
      <c r="AQ472" s="173"/>
      <c r="AR472" s="173"/>
      <c r="AS472" s="173"/>
      <c r="AT472" s="173"/>
      <c r="AU472" s="173"/>
      <c r="AV472" s="173"/>
      <c r="AW472" s="173"/>
      <c r="AX472" s="173"/>
      <c r="AY472" s="173"/>
      <c r="AZ472" s="173"/>
      <c r="BA472" s="173"/>
      <c r="BB472" s="173"/>
      <c r="BC472" s="173"/>
      <c r="BD472" s="173"/>
      <c r="BE472" s="173"/>
      <c r="BF472" s="173"/>
      <c r="BG472" s="173"/>
      <c r="BH472" s="173"/>
      <c r="BI472" s="173"/>
      <c r="BJ472" s="173"/>
      <c r="BK472" s="173"/>
      <c r="BL472" s="173"/>
      <c r="BM472" s="173"/>
      <c r="BN472" s="173"/>
      <c r="BO472" s="173"/>
      <c r="BP472" s="173"/>
      <c r="BQ472" s="173"/>
      <c r="BR472" s="173"/>
      <c r="BS472" s="173"/>
      <c r="BT472" s="173"/>
      <c r="BU472" s="173"/>
      <c r="BV472" s="173"/>
      <c r="BX472" s="53"/>
      <c r="BY472" s="53"/>
      <c r="BZ472" s="53"/>
      <c r="CI472" s="294">
        <v>15</v>
      </c>
      <c r="CJ472" s="92" t="s">
        <v>486</v>
      </c>
      <c r="CK472" s="92" t="s">
        <v>508</v>
      </c>
      <c r="CL472" s="93" t="s">
        <v>511</v>
      </c>
      <c r="CM472" s="291">
        <v>567</v>
      </c>
    </row>
    <row r="473" spans="1:91" s="49" customFormat="1" ht="13.5">
      <c r="A473" s="171"/>
      <c r="B473" s="51"/>
      <c r="AA473" s="171"/>
      <c r="AB473" s="171"/>
      <c r="AC473" s="171"/>
      <c r="AD473" s="173"/>
      <c r="AE473" s="173"/>
      <c r="AF473" s="173"/>
      <c r="AG473" s="173"/>
      <c r="AH473" s="173"/>
      <c r="AI473" s="173"/>
      <c r="AJ473" s="173"/>
      <c r="AK473" s="173"/>
      <c r="AL473" s="173"/>
      <c r="AM473" s="173"/>
      <c r="AN473" s="173"/>
      <c r="AO473" s="173"/>
      <c r="AP473" s="173"/>
      <c r="AQ473" s="173"/>
      <c r="AR473" s="173"/>
      <c r="AS473" s="173"/>
      <c r="AT473" s="173"/>
      <c r="AU473" s="173"/>
      <c r="AV473" s="173"/>
      <c r="AW473" s="173"/>
      <c r="AX473" s="173"/>
      <c r="AY473" s="173"/>
      <c r="AZ473" s="173"/>
      <c r="BA473" s="173"/>
      <c r="BB473" s="173"/>
      <c r="BC473" s="173"/>
      <c r="BD473" s="173"/>
      <c r="BE473" s="173"/>
      <c r="BF473" s="173"/>
      <c r="BG473" s="173"/>
      <c r="BH473" s="173"/>
      <c r="BI473" s="173"/>
      <c r="BJ473" s="173"/>
      <c r="BK473" s="173"/>
      <c r="BL473" s="173"/>
      <c r="BM473" s="173"/>
      <c r="BN473" s="173"/>
      <c r="BO473" s="173"/>
      <c r="BP473" s="173"/>
      <c r="BQ473" s="173"/>
      <c r="BR473" s="173"/>
      <c r="BS473" s="173"/>
      <c r="BT473" s="173"/>
      <c r="BU473" s="173"/>
      <c r="BV473" s="173"/>
      <c r="BX473" s="53"/>
      <c r="BY473" s="53"/>
      <c r="BZ473" s="53"/>
      <c r="CI473" s="294">
        <v>15</v>
      </c>
      <c r="CJ473" s="92" t="s">
        <v>486</v>
      </c>
      <c r="CK473" s="92" t="s">
        <v>508</v>
      </c>
      <c r="CL473" s="93" t="s">
        <v>512</v>
      </c>
      <c r="CM473" s="291">
        <v>568</v>
      </c>
    </row>
    <row r="474" spans="1:91" s="49" customFormat="1" ht="13.5">
      <c r="A474" s="171"/>
      <c r="B474" s="51"/>
      <c r="AA474" s="171"/>
      <c r="AB474" s="171"/>
      <c r="AC474" s="171"/>
      <c r="AD474" s="173"/>
      <c r="AE474" s="173"/>
      <c r="AF474" s="173"/>
      <c r="AG474" s="173"/>
      <c r="AH474" s="173"/>
      <c r="AI474" s="173"/>
      <c r="AJ474" s="173"/>
      <c r="AK474" s="173"/>
      <c r="AL474" s="173"/>
      <c r="AM474" s="173"/>
      <c r="AN474" s="173"/>
      <c r="AO474" s="173"/>
      <c r="AP474" s="173"/>
      <c r="AQ474" s="173"/>
      <c r="AR474" s="173"/>
      <c r="AS474" s="173"/>
      <c r="AT474" s="173"/>
      <c r="AU474" s="173"/>
      <c r="AV474" s="173"/>
      <c r="AW474" s="173"/>
      <c r="AX474" s="173"/>
      <c r="AY474" s="173"/>
      <c r="AZ474" s="173"/>
      <c r="BA474" s="173"/>
      <c r="BB474" s="173"/>
      <c r="BC474" s="173"/>
      <c r="BD474" s="173"/>
      <c r="BE474" s="173"/>
      <c r="BF474" s="173"/>
      <c r="BG474" s="173"/>
      <c r="BH474" s="173"/>
      <c r="BI474" s="173"/>
      <c r="BJ474" s="173"/>
      <c r="BK474" s="173"/>
      <c r="BL474" s="173"/>
      <c r="BM474" s="173"/>
      <c r="BN474" s="173"/>
      <c r="BO474" s="173"/>
      <c r="BP474" s="173"/>
      <c r="BQ474" s="173"/>
      <c r="BR474" s="173"/>
      <c r="BS474" s="173"/>
      <c r="BT474" s="173"/>
      <c r="BU474" s="173"/>
      <c r="BV474" s="173"/>
      <c r="BX474" s="53"/>
      <c r="BY474" s="53"/>
      <c r="BZ474" s="53"/>
      <c r="CI474" s="294">
        <v>15</v>
      </c>
      <c r="CJ474" s="92" t="s">
        <v>486</v>
      </c>
      <c r="CK474" s="92" t="s">
        <v>508</v>
      </c>
      <c r="CL474" s="93" t="s">
        <v>513</v>
      </c>
      <c r="CM474" s="291">
        <v>569</v>
      </c>
    </row>
    <row r="475" spans="1:91" s="49" customFormat="1" ht="13.5">
      <c r="A475" s="171"/>
      <c r="B475" s="51"/>
      <c r="AA475" s="171"/>
      <c r="AB475" s="171"/>
      <c r="AC475" s="171"/>
      <c r="AD475" s="173"/>
      <c r="AE475" s="173"/>
      <c r="AF475" s="173"/>
      <c r="AG475" s="173"/>
      <c r="AH475" s="173"/>
      <c r="AI475" s="173"/>
      <c r="AJ475" s="173"/>
      <c r="AK475" s="173"/>
      <c r="AL475" s="173"/>
      <c r="AM475" s="173"/>
      <c r="AN475" s="173"/>
      <c r="AO475" s="173"/>
      <c r="AP475" s="173"/>
      <c r="AQ475" s="173"/>
      <c r="AR475" s="173"/>
      <c r="AS475" s="173"/>
      <c r="AT475" s="173"/>
      <c r="AU475" s="173"/>
      <c r="AV475" s="173"/>
      <c r="AW475" s="173"/>
      <c r="AX475" s="173"/>
      <c r="AY475" s="173"/>
      <c r="AZ475" s="173"/>
      <c r="BA475" s="173"/>
      <c r="BB475" s="173"/>
      <c r="BC475" s="173"/>
      <c r="BD475" s="173"/>
      <c r="BE475" s="173"/>
      <c r="BF475" s="173"/>
      <c r="BG475" s="173"/>
      <c r="BH475" s="173"/>
      <c r="BI475" s="173"/>
      <c r="BJ475" s="173"/>
      <c r="BK475" s="173"/>
      <c r="BL475" s="173"/>
      <c r="BM475" s="173"/>
      <c r="BN475" s="173"/>
      <c r="BO475" s="173"/>
      <c r="BP475" s="173"/>
      <c r="BQ475" s="173"/>
      <c r="BR475" s="173"/>
      <c r="BS475" s="173"/>
      <c r="BT475" s="173"/>
      <c r="BU475" s="173"/>
      <c r="BV475" s="173"/>
      <c r="BX475" s="53"/>
      <c r="BY475" s="53"/>
      <c r="BZ475" s="53"/>
      <c r="CI475" s="294">
        <v>15</v>
      </c>
      <c r="CJ475" s="92" t="s">
        <v>486</v>
      </c>
      <c r="CK475" s="92" t="s">
        <v>508</v>
      </c>
      <c r="CL475" s="93" t="s">
        <v>514</v>
      </c>
      <c r="CM475" s="291">
        <v>570</v>
      </c>
    </row>
    <row r="476" spans="1:91" s="49" customFormat="1" ht="13.5">
      <c r="A476" s="171"/>
      <c r="B476" s="51"/>
      <c r="AA476" s="171"/>
      <c r="AB476" s="171"/>
      <c r="AC476" s="171"/>
      <c r="AD476" s="173"/>
      <c r="AE476" s="173"/>
      <c r="AF476" s="173"/>
      <c r="AG476" s="173"/>
      <c r="AH476" s="173"/>
      <c r="AI476" s="173"/>
      <c r="AJ476" s="173"/>
      <c r="AK476" s="173"/>
      <c r="AL476" s="173"/>
      <c r="AM476" s="173"/>
      <c r="AN476" s="173"/>
      <c r="AO476" s="173"/>
      <c r="AP476" s="173"/>
      <c r="AQ476" s="173"/>
      <c r="AR476" s="173"/>
      <c r="AS476" s="173"/>
      <c r="AT476" s="173"/>
      <c r="AU476" s="173"/>
      <c r="AV476" s="173"/>
      <c r="AW476" s="173"/>
      <c r="AX476" s="173"/>
      <c r="AY476" s="173"/>
      <c r="AZ476" s="173"/>
      <c r="BA476" s="173"/>
      <c r="BB476" s="173"/>
      <c r="BC476" s="173"/>
      <c r="BD476" s="173"/>
      <c r="BE476" s="173"/>
      <c r="BF476" s="173"/>
      <c r="BG476" s="173"/>
      <c r="BH476" s="173"/>
      <c r="BI476" s="173"/>
      <c r="BJ476" s="173"/>
      <c r="BK476" s="173"/>
      <c r="BL476" s="173"/>
      <c r="BM476" s="173"/>
      <c r="BN476" s="173"/>
      <c r="BO476" s="173"/>
      <c r="BP476" s="173"/>
      <c r="BQ476" s="173"/>
      <c r="BR476" s="173"/>
      <c r="BS476" s="173"/>
      <c r="BT476" s="173"/>
      <c r="BU476" s="173"/>
      <c r="BV476" s="173"/>
      <c r="BX476" s="53"/>
      <c r="BY476" s="53"/>
      <c r="BZ476" s="53"/>
      <c r="CI476" s="294">
        <v>15</v>
      </c>
      <c r="CJ476" s="92" t="s">
        <v>486</v>
      </c>
      <c r="CK476" s="92" t="s">
        <v>508</v>
      </c>
      <c r="CL476" s="93" t="s">
        <v>515</v>
      </c>
      <c r="CM476" s="291">
        <v>571</v>
      </c>
    </row>
    <row r="477" spans="1:91" s="49" customFormat="1" ht="13.5">
      <c r="A477" s="171"/>
      <c r="B477" s="51"/>
      <c r="AA477" s="171"/>
      <c r="AB477" s="171"/>
      <c r="AC477" s="171"/>
      <c r="AD477" s="173"/>
      <c r="AE477" s="173"/>
      <c r="AF477" s="173"/>
      <c r="AG477" s="173"/>
      <c r="AH477" s="173"/>
      <c r="AI477" s="173"/>
      <c r="AJ477" s="173"/>
      <c r="AK477" s="173"/>
      <c r="AL477" s="173"/>
      <c r="AM477" s="173"/>
      <c r="AN477" s="173"/>
      <c r="AO477" s="173"/>
      <c r="AP477" s="173"/>
      <c r="AQ477" s="173"/>
      <c r="AR477" s="173"/>
      <c r="AS477" s="173"/>
      <c r="AT477" s="173"/>
      <c r="AU477" s="173"/>
      <c r="AV477" s="173"/>
      <c r="AW477" s="173"/>
      <c r="AX477" s="173"/>
      <c r="AY477" s="173"/>
      <c r="AZ477" s="173"/>
      <c r="BA477" s="173"/>
      <c r="BB477" s="173"/>
      <c r="BC477" s="173"/>
      <c r="BD477" s="173"/>
      <c r="BE477" s="173"/>
      <c r="BF477" s="173"/>
      <c r="BG477" s="173"/>
      <c r="BH477" s="173"/>
      <c r="BI477" s="173"/>
      <c r="BJ477" s="173"/>
      <c r="BK477" s="173"/>
      <c r="BL477" s="173"/>
      <c r="BM477" s="173"/>
      <c r="BN477" s="173"/>
      <c r="BO477" s="173"/>
      <c r="BP477" s="173"/>
      <c r="BQ477" s="173"/>
      <c r="BR477" s="173"/>
      <c r="BS477" s="173"/>
      <c r="BT477" s="173"/>
      <c r="BU477" s="173"/>
      <c r="BV477" s="173"/>
      <c r="BX477" s="53"/>
      <c r="BY477" s="53"/>
      <c r="BZ477" s="53"/>
      <c r="CI477" s="294">
        <v>15</v>
      </c>
      <c r="CJ477" s="92" t="s">
        <v>486</v>
      </c>
      <c r="CK477" s="92" t="s">
        <v>508</v>
      </c>
      <c r="CL477" s="93" t="s">
        <v>516</v>
      </c>
      <c r="CM477" s="291">
        <v>572</v>
      </c>
    </row>
    <row r="478" spans="1:91" s="49" customFormat="1" ht="13.5">
      <c r="A478" s="171"/>
      <c r="B478" s="51"/>
      <c r="AA478" s="171"/>
      <c r="AB478" s="171"/>
      <c r="AC478" s="171"/>
      <c r="AD478" s="173"/>
      <c r="AE478" s="173"/>
      <c r="AF478" s="173"/>
      <c r="AG478" s="173"/>
      <c r="AH478" s="173"/>
      <c r="AI478" s="173"/>
      <c r="AJ478" s="173"/>
      <c r="AK478" s="173"/>
      <c r="AL478" s="173"/>
      <c r="AM478" s="173"/>
      <c r="AN478" s="173"/>
      <c r="AO478" s="173"/>
      <c r="AP478" s="173"/>
      <c r="AQ478" s="173"/>
      <c r="AR478" s="173"/>
      <c r="AS478" s="173"/>
      <c r="AT478" s="173"/>
      <c r="AU478" s="173"/>
      <c r="AV478" s="173"/>
      <c r="AW478" s="173"/>
      <c r="AX478" s="173"/>
      <c r="AY478" s="173"/>
      <c r="AZ478" s="173"/>
      <c r="BA478" s="173"/>
      <c r="BB478" s="173"/>
      <c r="BC478" s="173"/>
      <c r="BD478" s="173"/>
      <c r="BE478" s="173"/>
      <c r="BF478" s="173"/>
      <c r="BG478" s="173"/>
      <c r="BH478" s="173"/>
      <c r="BI478" s="173"/>
      <c r="BJ478" s="173"/>
      <c r="BK478" s="173"/>
      <c r="BL478" s="173"/>
      <c r="BM478" s="173"/>
      <c r="BN478" s="173"/>
      <c r="BO478" s="173"/>
      <c r="BP478" s="173"/>
      <c r="BQ478" s="173"/>
      <c r="BR478" s="173"/>
      <c r="BS478" s="173"/>
      <c r="BT478" s="173"/>
      <c r="BU478" s="173"/>
      <c r="BV478" s="173"/>
      <c r="BX478" s="53"/>
      <c r="BY478" s="53"/>
      <c r="BZ478" s="53"/>
      <c r="CI478" s="294">
        <v>15</v>
      </c>
      <c r="CJ478" s="92" t="s">
        <v>486</v>
      </c>
      <c r="CK478" s="92" t="s">
        <v>508</v>
      </c>
      <c r="CL478" s="93" t="s">
        <v>517</v>
      </c>
      <c r="CM478" s="291">
        <v>573</v>
      </c>
    </row>
    <row r="479" spans="1:91" s="49" customFormat="1" ht="13.5">
      <c r="A479" s="171"/>
      <c r="B479" s="51"/>
      <c r="AA479" s="171"/>
      <c r="AB479" s="171"/>
      <c r="AC479" s="171"/>
      <c r="AD479" s="173"/>
      <c r="AE479" s="173"/>
      <c r="AF479" s="173"/>
      <c r="AG479" s="173"/>
      <c r="AH479" s="173"/>
      <c r="AI479" s="173"/>
      <c r="AJ479" s="173"/>
      <c r="AK479" s="173"/>
      <c r="AL479" s="173"/>
      <c r="AM479" s="173"/>
      <c r="AN479" s="173"/>
      <c r="AO479" s="173"/>
      <c r="AP479" s="173"/>
      <c r="AQ479" s="173"/>
      <c r="AR479" s="173"/>
      <c r="AS479" s="173"/>
      <c r="AT479" s="173"/>
      <c r="AU479" s="173"/>
      <c r="AV479" s="173"/>
      <c r="AW479" s="173"/>
      <c r="AX479" s="173"/>
      <c r="AY479" s="173"/>
      <c r="AZ479" s="173"/>
      <c r="BA479" s="173"/>
      <c r="BB479" s="173"/>
      <c r="BC479" s="173"/>
      <c r="BD479" s="173"/>
      <c r="BE479" s="173"/>
      <c r="BF479" s="173"/>
      <c r="BG479" s="173"/>
      <c r="BH479" s="173"/>
      <c r="BI479" s="173"/>
      <c r="BJ479" s="173"/>
      <c r="BK479" s="173"/>
      <c r="BL479" s="173"/>
      <c r="BM479" s="173"/>
      <c r="BN479" s="173"/>
      <c r="BO479" s="173"/>
      <c r="BP479" s="173"/>
      <c r="BQ479" s="173"/>
      <c r="BR479" s="173"/>
      <c r="BS479" s="173"/>
      <c r="BT479" s="173"/>
      <c r="BU479" s="173"/>
      <c r="BV479" s="173"/>
      <c r="BX479" s="53"/>
      <c r="BY479" s="53"/>
      <c r="BZ479" s="53"/>
      <c r="CI479" s="294">
        <v>15</v>
      </c>
      <c r="CJ479" s="92" t="s">
        <v>486</v>
      </c>
      <c r="CK479" s="92" t="s">
        <v>508</v>
      </c>
      <c r="CL479" s="93" t="s">
        <v>508</v>
      </c>
      <c r="CM479" s="291">
        <v>574</v>
      </c>
    </row>
    <row r="480" spans="1:91" s="49" customFormat="1" ht="13.5">
      <c r="A480" s="171"/>
      <c r="B480" s="51"/>
      <c r="AA480" s="171"/>
      <c r="AB480" s="171"/>
      <c r="AC480" s="171"/>
      <c r="AD480" s="173"/>
      <c r="AE480" s="173"/>
      <c r="AF480" s="173"/>
      <c r="AG480" s="173"/>
      <c r="AH480" s="173"/>
      <c r="AI480" s="173"/>
      <c r="AJ480" s="173"/>
      <c r="AK480" s="173"/>
      <c r="AL480" s="173"/>
      <c r="AM480" s="173"/>
      <c r="AN480" s="173"/>
      <c r="AO480" s="173"/>
      <c r="AP480" s="173"/>
      <c r="AQ480" s="173"/>
      <c r="AR480" s="173"/>
      <c r="AS480" s="173"/>
      <c r="AT480" s="173"/>
      <c r="AU480" s="173"/>
      <c r="AV480" s="173"/>
      <c r="AW480" s="173"/>
      <c r="AX480" s="173"/>
      <c r="AY480" s="173"/>
      <c r="AZ480" s="173"/>
      <c r="BA480" s="173"/>
      <c r="BB480" s="173"/>
      <c r="BC480" s="173"/>
      <c r="BD480" s="173"/>
      <c r="BE480" s="173"/>
      <c r="BF480" s="173"/>
      <c r="BG480" s="173"/>
      <c r="BH480" s="173"/>
      <c r="BI480" s="173"/>
      <c r="BJ480" s="173"/>
      <c r="BK480" s="173"/>
      <c r="BL480" s="173"/>
      <c r="BM480" s="173"/>
      <c r="BN480" s="173"/>
      <c r="BO480" s="173"/>
      <c r="BP480" s="173"/>
      <c r="BQ480" s="173"/>
      <c r="BR480" s="173"/>
      <c r="BS480" s="173"/>
      <c r="BT480" s="173"/>
      <c r="BU480" s="173"/>
      <c r="BV480" s="173"/>
      <c r="BX480" s="53"/>
      <c r="BY480" s="53"/>
      <c r="BZ480" s="53"/>
      <c r="CI480" s="294">
        <v>15</v>
      </c>
      <c r="CJ480" s="92" t="s">
        <v>486</v>
      </c>
      <c r="CK480" s="92" t="s">
        <v>508</v>
      </c>
      <c r="CL480" s="93" t="s">
        <v>518</v>
      </c>
      <c r="CM480" s="291">
        <v>575</v>
      </c>
    </row>
    <row r="481" spans="1:91" s="49" customFormat="1" ht="13.5">
      <c r="A481" s="171"/>
      <c r="B481" s="51"/>
      <c r="AA481" s="171"/>
      <c r="AB481" s="171"/>
      <c r="AC481" s="171"/>
      <c r="AD481" s="173"/>
      <c r="AE481" s="173"/>
      <c r="AF481" s="173"/>
      <c r="AG481" s="173"/>
      <c r="AH481" s="173"/>
      <c r="AI481" s="173"/>
      <c r="AJ481" s="173"/>
      <c r="AK481" s="173"/>
      <c r="AL481" s="173"/>
      <c r="AM481" s="173"/>
      <c r="AN481" s="173"/>
      <c r="AO481" s="173"/>
      <c r="AP481" s="173"/>
      <c r="AQ481" s="173"/>
      <c r="AR481" s="173"/>
      <c r="AS481" s="173"/>
      <c r="AT481" s="173"/>
      <c r="AU481" s="173"/>
      <c r="AV481" s="173"/>
      <c r="AW481" s="173"/>
      <c r="AX481" s="173"/>
      <c r="AY481" s="173"/>
      <c r="AZ481" s="173"/>
      <c r="BA481" s="173"/>
      <c r="BB481" s="173"/>
      <c r="BC481" s="173"/>
      <c r="BD481" s="173"/>
      <c r="BE481" s="173"/>
      <c r="BF481" s="173"/>
      <c r="BG481" s="173"/>
      <c r="BH481" s="173"/>
      <c r="BI481" s="173"/>
      <c r="BJ481" s="173"/>
      <c r="BK481" s="173"/>
      <c r="BL481" s="173"/>
      <c r="BM481" s="173"/>
      <c r="BN481" s="173"/>
      <c r="BO481" s="173"/>
      <c r="BP481" s="173"/>
      <c r="BQ481" s="173"/>
      <c r="BR481" s="173"/>
      <c r="BS481" s="173"/>
      <c r="BT481" s="173"/>
      <c r="BU481" s="173"/>
      <c r="BV481" s="173"/>
      <c r="BX481" s="53"/>
      <c r="BY481" s="53"/>
      <c r="BZ481" s="53"/>
      <c r="CI481" s="294">
        <v>15</v>
      </c>
      <c r="CJ481" s="92" t="s">
        <v>486</v>
      </c>
      <c r="CK481" s="92" t="s">
        <v>508</v>
      </c>
      <c r="CL481" s="93" t="s">
        <v>519</v>
      </c>
      <c r="CM481" s="291">
        <v>576</v>
      </c>
    </row>
    <row r="482" spans="1:91" s="49" customFormat="1" ht="13.5">
      <c r="A482" s="171"/>
      <c r="B482" s="51"/>
      <c r="AA482" s="171"/>
      <c r="AB482" s="171"/>
      <c r="AC482" s="171"/>
      <c r="AD482" s="173"/>
      <c r="AE482" s="173"/>
      <c r="AF482" s="173"/>
      <c r="AG482" s="173"/>
      <c r="AH482" s="173"/>
      <c r="AI482" s="173"/>
      <c r="AJ482" s="173"/>
      <c r="AK482" s="173"/>
      <c r="AL482" s="173"/>
      <c r="AM482" s="173"/>
      <c r="AN482" s="173"/>
      <c r="AO482" s="173"/>
      <c r="AP482" s="173"/>
      <c r="AQ482" s="173"/>
      <c r="AR482" s="173"/>
      <c r="AS482" s="173"/>
      <c r="AT482" s="173"/>
      <c r="AU482" s="173"/>
      <c r="AV482" s="173"/>
      <c r="AW482" s="173"/>
      <c r="AX482" s="173"/>
      <c r="AY482" s="173"/>
      <c r="AZ482" s="173"/>
      <c r="BA482" s="173"/>
      <c r="BB482" s="173"/>
      <c r="BC482" s="173"/>
      <c r="BD482" s="173"/>
      <c r="BE482" s="173"/>
      <c r="BF482" s="173"/>
      <c r="BG482" s="173"/>
      <c r="BH482" s="173"/>
      <c r="BI482" s="173"/>
      <c r="BJ482" s="173"/>
      <c r="BK482" s="173"/>
      <c r="BL482" s="173"/>
      <c r="BM482" s="173"/>
      <c r="BN482" s="173"/>
      <c r="BO482" s="173"/>
      <c r="BP482" s="173"/>
      <c r="BQ482" s="173"/>
      <c r="BR482" s="173"/>
      <c r="BS482" s="173"/>
      <c r="BT482" s="173"/>
      <c r="BU482" s="173"/>
      <c r="BV482" s="173"/>
      <c r="BX482" s="53"/>
      <c r="BY482" s="53"/>
      <c r="BZ482" s="53"/>
      <c r="CI482" s="294">
        <v>15</v>
      </c>
      <c r="CJ482" s="92" t="s">
        <v>486</v>
      </c>
      <c r="CK482" s="92" t="s">
        <v>508</v>
      </c>
      <c r="CL482" s="93" t="s">
        <v>520</v>
      </c>
      <c r="CM482" s="291">
        <v>577</v>
      </c>
    </row>
    <row r="483" spans="1:91" s="49" customFormat="1" ht="13.5">
      <c r="A483" s="171"/>
      <c r="B483" s="51"/>
      <c r="AA483" s="171"/>
      <c r="AB483" s="171"/>
      <c r="AC483" s="171"/>
      <c r="AD483" s="173"/>
      <c r="AE483" s="173"/>
      <c r="AF483" s="173"/>
      <c r="AG483" s="173"/>
      <c r="AH483" s="173"/>
      <c r="AI483" s="173"/>
      <c r="AJ483" s="173"/>
      <c r="AK483" s="173"/>
      <c r="AL483" s="173"/>
      <c r="AM483" s="173"/>
      <c r="AN483" s="173"/>
      <c r="AO483" s="173"/>
      <c r="AP483" s="173"/>
      <c r="AQ483" s="173"/>
      <c r="AR483" s="173"/>
      <c r="AS483" s="173"/>
      <c r="AT483" s="173"/>
      <c r="AU483" s="173"/>
      <c r="AV483" s="173"/>
      <c r="AW483" s="173"/>
      <c r="AX483" s="173"/>
      <c r="AY483" s="173"/>
      <c r="AZ483" s="173"/>
      <c r="BA483" s="173"/>
      <c r="BB483" s="173"/>
      <c r="BC483" s="173"/>
      <c r="BD483" s="173"/>
      <c r="BE483" s="173"/>
      <c r="BF483" s="173"/>
      <c r="BG483" s="173"/>
      <c r="BH483" s="173"/>
      <c r="BI483" s="173"/>
      <c r="BJ483" s="173"/>
      <c r="BK483" s="173"/>
      <c r="BL483" s="173"/>
      <c r="BM483" s="173"/>
      <c r="BN483" s="173"/>
      <c r="BO483" s="173"/>
      <c r="BP483" s="173"/>
      <c r="BQ483" s="173"/>
      <c r="BR483" s="173"/>
      <c r="BS483" s="173"/>
      <c r="BT483" s="173"/>
      <c r="BU483" s="173"/>
      <c r="BV483" s="173"/>
      <c r="BX483" s="53"/>
      <c r="BY483" s="53"/>
      <c r="BZ483" s="53"/>
      <c r="CI483" s="294">
        <v>15</v>
      </c>
      <c r="CJ483" s="92" t="s">
        <v>486</v>
      </c>
      <c r="CK483" s="92" t="s">
        <v>508</v>
      </c>
      <c r="CL483" s="93" t="s">
        <v>521</v>
      </c>
      <c r="CM483" s="291">
        <v>578</v>
      </c>
    </row>
    <row r="484" spans="1:91" s="49" customFormat="1" ht="13.5">
      <c r="A484" s="171"/>
      <c r="B484" s="51"/>
      <c r="AA484" s="171"/>
      <c r="AB484" s="171"/>
      <c r="AC484" s="171"/>
      <c r="AD484" s="173"/>
      <c r="AE484" s="173"/>
      <c r="AF484" s="173"/>
      <c r="AG484" s="173"/>
      <c r="AH484" s="173"/>
      <c r="AI484" s="173"/>
      <c r="AJ484" s="173"/>
      <c r="AK484" s="173"/>
      <c r="AL484" s="173"/>
      <c r="AM484" s="173"/>
      <c r="AN484" s="173"/>
      <c r="AO484" s="173"/>
      <c r="AP484" s="173"/>
      <c r="AQ484" s="173"/>
      <c r="AR484" s="173"/>
      <c r="AS484" s="173"/>
      <c r="AT484" s="173"/>
      <c r="AU484" s="173"/>
      <c r="AV484" s="173"/>
      <c r="AW484" s="173"/>
      <c r="AX484" s="173"/>
      <c r="AY484" s="173"/>
      <c r="AZ484" s="173"/>
      <c r="BA484" s="173"/>
      <c r="BB484" s="173"/>
      <c r="BC484" s="173"/>
      <c r="BD484" s="173"/>
      <c r="BE484" s="173"/>
      <c r="BF484" s="173"/>
      <c r="BG484" s="173"/>
      <c r="BH484" s="173"/>
      <c r="BI484" s="173"/>
      <c r="BJ484" s="173"/>
      <c r="BK484" s="173"/>
      <c r="BL484" s="173"/>
      <c r="BM484" s="173"/>
      <c r="BN484" s="173"/>
      <c r="BO484" s="173"/>
      <c r="BP484" s="173"/>
      <c r="BQ484" s="173"/>
      <c r="BR484" s="173"/>
      <c r="BS484" s="173"/>
      <c r="BT484" s="173"/>
      <c r="BU484" s="173"/>
      <c r="BV484" s="173"/>
      <c r="BX484" s="53"/>
      <c r="BY484" s="53"/>
      <c r="BZ484" s="53"/>
      <c r="CI484" s="294">
        <v>15</v>
      </c>
      <c r="CJ484" s="92" t="s">
        <v>486</v>
      </c>
      <c r="CK484" s="92" t="s">
        <v>508</v>
      </c>
      <c r="CL484" s="93" t="s">
        <v>522</v>
      </c>
      <c r="CM484" s="291">
        <v>579</v>
      </c>
    </row>
    <row r="485" spans="1:91" s="49" customFormat="1" ht="13.5">
      <c r="A485" s="171"/>
      <c r="B485" s="51"/>
      <c r="AA485" s="171"/>
      <c r="AB485" s="171"/>
      <c r="AC485" s="171"/>
      <c r="AD485" s="173"/>
      <c r="AE485" s="173"/>
      <c r="AF485" s="173"/>
      <c r="AG485" s="173"/>
      <c r="AH485" s="173"/>
      <c r="AI485" s="173"/>
      <c r="AJ485" s="173"/>
      <c r="AK485" s="173"/>
      <c r="AL485" s="173"/>
      <c r="AM485" s="173"/>
      <c r="AN485" s="173"/>
      <c r="AO485" s="173"/>
      <c r="AP485" s="173"/>
      <c r="AQ485" s="173"/>
      <c r="AR485" s="173"/>
      <c r="AS485" s="173"/>
      <c r="AT485" s="173"/>
      <c r="AU485" s="173"/>
      <c r="AV485" s="173"/>
      <c r="AW485" s="173"/>
      <c r="AX485" s="173"/>
      <c r="AY485" s="173"/>
      <c r="AZ485" s="173"/>
      <c r="BA485" s="173"/>
      <c r="BB485" s="173"/>
      <c r="BC485" s="173"/>
      <c r="BD485" s="173"/>
      <c r="BE485" s="173"/>
      <c r="BF485" s="173"/>
      <c r="BG485" s="173"/>
      <c r="BH485" s="173"/>
      <c r="BI485" s="173"/>
      <c r="BJ485" s="173"/>
      <c r="BK485" s="173"/>
      <c r="BL485" s="173"/>
      <c r="BM485" s="173"/>
      <c r="BN485" s="173"/>
      <c r="BO485" s="173"/>
      <c r="BP485" s="173"/>
      <c r="BQ485" s="173"/>
      <c r="BR485" s="173"/>
      <c r="BS485" s="173"/>
      <c r="BT485" s="173"/>
      <c r="BU485" s="173"/>
      <c r="BV485" s="173"/>
      <c r="BX485" s="53"/>
      <c r="BY485" s="53"/>
      <c r="BZ485" s="53"/>
      <c r="CI485" s="294"/>
      <c r="CJ485" s="92"/>
      <c r="CK485" s="92"/>
      <c r="CL485" s="93"/>
      <c r="CM485" s="291">
        <v>580</v>
      </c>
    </row>
    <row r="486" spans="1:91" s="49" customFormat="1" ht="13.5">
      <c r="A486" s="171"/>
      <c r="B486" s="51"/>
      <c r="AA486" s="171"/>
      <c r="AB486" s="171"/>
      <c r="AC486" s="171"/>
      <c r="AD486" s="173"/>
      <c r="AE486" s="173"/>
      <c r="AF486" s="173"/>
      <c r="AG486" s="173"/>
      <c r="AH486" s="173"/>
      <c r="AI486" s="173"/>
      <c r="AJ486" s="173"/>
      <c r="AK486" s="173"/>
      <c r="AL486" s="173"/>
      <c r="AM486" s="173"/>
      <c r="AN486" s="173"/>
      <c r="AO486" s="173"/>
      <c r="AP486" s="173"/>
      <c r="AQ486" s="173"/>
      <c r="AR486" s="173"/>
      <c r="AS486" s="173"/>
      <c r="AT486" s="173"/>
      <c r="AU486" s="173"/>
      <c r="AV486" s="173"/>
      <c r="AW486" s="173"/>
      <c r="AX486" s="173"/>
      <c r="AY486" s="173"/>
      <c r="AZ486" s="173"/>
      <c r="BA486" s="173"/>
      <c r="BB486" s="173"/>
      <c r="BC486" s="173"/>
      <c r="BD486" s="173"/>
      <c r="BE486" s="173"/>
      <c r="BF486" s="173"/>
      <c r="BG486" s="173"/>
      <c r="BH486" s="173"/>
      <c r="BI486" s="173"/>
      <c r="BJ486" s="173"/>
      <c r="BK486" s="173"/>
      <c r="BL486" s="173"/>
      <c r="BM486" s="173"/>
      <c r="BN486" s="173"/>
      <c r="BO486" s="173"/>
      <c r="BP486" s="173"/>
      <c r="BQ486" s="173"/>
      <c r="BR486" s="173"/>
      <c r="BS486" s="173"/>
      <c r="BT486" s="173"/>
      <c r="BU486" s="173"/>
      <c r="BV486" s="173"/>
      <c r="BX486" s="53"/>
      <c r="BY486" s="53"/>
      <c r="BZ486" s="53"/>
      <c r="CI486" s="294"/>
      <c r="CJ486" s="92"/>
      <c r="CK486" s="92"/>
      <c r="CL486" s="93"/>
      <c r="CM486" s="291">
        <v>581</v>
      </c>
    </row>
    <row r="487" spans="1:91" s="49" customFormat="1" ht="13.5">
      <c r="A487" s="171"/>
      <c r="B487" s="51"/>
      <c r="AA487" s="171"/>
      <c r="AB487" s="171"/>
      <c r="AC487" s="171"/>
      <c r="AD487" s="173"/>
      <c r="AE487" s="173"/>
      <c r="AF487" s="173"/>
      <c r="AG487" s="173"/>
      <c r="AH487" s="173"/>
      <c r="AI487" s="173"/>
      <c r="AJ487" s="173"/>
      <c r="AK487" s="173"/>
      <c r="AL487" s="173"/>
      <c r="AM487" s="173"/>
      <c r="AN487" s="173"/>
      <c r="AO487" s="173"/>
      <c r="AP487" s="173"/>
      <c r="AQ487" s="173"/>
      <c r="AR487" s="173"/>
      <c r="AS487" s="173"/>
      <c r="AT487" s="173"/>
      <c r="AU487" s="173"/>
      <c r="AV487" s="173"/>
      <c r="AW487" s="173"/>
      <c r="AX487" s="173"/>
      <c r="AY487" s="173"/>
      <c r="AZ487" s="173"/>
      <c r="BA487" s="173"/>
      <c r="BB487" s="173"/>
      <c r="BC487" s="173"/>
      <c r="BD487" s="173"/>
      <c r="BE487" s="173"/>
      <c r="BF487" s="173"/>
      <c r="BG487" s="173"/>
      <c r="BH487" s="173"/>
      <c r="BI487" s="173"/>
      <c r="BJ487" s="173"/>
      <c r="BK487" s="173"/>
      <c r="BL487" s="173"/>
      <c r="BM487" s="173"/>
      <c r="BN487" s="173"/>
      <c r="BO487" s="173"/>
      <c r="BP487" s="173"/>
      <c r="BQ487" s="173"/>
      <c r="BR487" s="173"/>
      <c r="BS487" s="173"/>
      <c r="BT487" s="173"/>
      <c r="BU487" s="173"/>
      <c r="BV487" s="173"/>
      <c r="BX487" s="53"/>
      <c r="BY487" s="53"/>
      <c r="BZ487" s="53"/>
      <c r="CI487" s="294"/>
      <c r="CJ487" s="92"/>
      <c r="CK487" s="92"/>
      <c r="CL487" s="93"/>
      <c r="CM487" s="291">
        <v>582</v>
      </c>
    </row>
    <row r="488" spans="1:91" s="49" customFormat="1" ht="13.5">
      <c r="A488" s="171"/>
      <c r="B488" s="51"/>
      <c r="AA488" s="171"/>
      <c r="AB488" s="171"/>
      <c r="AC488" s="171"/>
      <c r="AD488" s="173"/>
      <c r="AE488" s="173"/>
      <c r="AF488" s="173"/>
      <c r="AG488" s="173"/>
      <c r="AH488" s="173"/>
      <c r="AI488" s="173"/>
      <c r="AJ488" s="173"/>
      <c r="AK488" s="173"/>
      <c r="AL488" s="173"/>
      <c r="AM488" s="173"/>
      <c r="AN488" s="173"/>
      <c r="AO488" s="173"/>
      <c r="AP488" s="173"/>
      <c r="AQ488" s="173"/>
      <c r="AR488" s="173"/>
      <c r="AS488" s="173"/>
      <c r="AT488" s="173"/>
      <c r="AU488" s="173"/>
      <c r="AV488" s="173"/>
      <c r="AW488" s="173"/>
      <c r="AX488" s="173"/>
      <c r="AY488" s="173"/>
      <c r="AZ488" s="173"/>
      <c r="BA488" s="173"/>
      <c r="BB488" s="173"/>
      <c r="BC488" s="173"/>
      <c r="BD488" s="173"/>
      <c r="BE488" s="173"/>
      <c r="BF488" s="173"/>
      <c r="BG488" s="173"/>
      <c r="BH488" s="173"/>
      <c r="BI488" s="173"/>
      <c r="BJ488" s="173"/>
      <c r="BK488" s="173"/>
      <c r="BL488" s="173"/>
      <c r="BM488" s="173"/>
      <c r="BN488" s="173"/>
      <c r="BO488" s="173"/>
      <c r="BP488" s="173"/>
      <c r="BQ488" s="173"/>
      <c r="BR488" s="173"/>
      <c r="BS488" s="173"/>
      <c r="BT488" s="173"/>
      <c r="BU488" s="173"/>
      <c r="BV488" s="173"/>
      <c r="BX488" s="53"/>
      <c r="BY488" s="53"/>
      <c r="BZ488" s="53"/>
      <c r="CI488" s="294">
        <v>16</v>
      </c>
      <c r="CJ488" s="92" t="s">
        <v>461</v>
      </c>
      <c r="CK488" s="92" t="s">
        <v>199</v>
      </c>
      <c r="CL488" s="93" t="s">
        <v>462</v>
      </c>
      <c r="CM488" s="291">
        <v>583</v>
      </c>
    </row>
    <row r="489" spans="1:91" s="49" customFormat="1" ht="13.5">
      <c r="A489" s="171"/>
      <c r="B489" s="51"/>
      <c r="AA489" s="171"/>
      <c r="AB489" s="171"/>
      <c r="AC489" s="171"/>
      <c r="AD489" s="173"/>
      <c r="AE489" s="173"/>
      <c r="AF489" s="173"/>
      <c r="AG489" s="173"/>
      <c r="AH489" s="173"/>
      <c r="AI489" s="173"/>
      <c r="AJ489" s="173"/>
      <c r="AK489" s="173"/>
      <c r="AL489" s="173"/>
      <c r="AM489" s="173"/>
      <c r="AN489" s="173"/>
      <c r="AO489" s="173"/>
      <c r="AP489" s="173"/>
      <c r="AQ489" s="173"/>
      <c r="AR489" s="173"/>
      <c r="AS489" s="173"/>
      <c r="AT489" s="173"/>
      <c r="AU489" s="173"/>
      <c r="AV489" s="173"/>
      <c r="AW489" s="173"/>
      <c r="AX489" s="173"/>
      <c r="AY489" s="173"/>
      <c r="AZ489" s="173"/>
      <c r="BA489" s="173"/>
      <c r="BB489" s="173"/>
      <c r="BC489" s="173"/>
      <c r="BD489" s="173"/>
      <c r="BE489" s="173"/>
      <c r="BF489" s="173"/>
      <c r="BG489" s="173"/>
      <c r="BH489" s="173"/>
      <c r="BI489" s="173"/>
      <c r="BJ489" s="173"/>
      <c r="BK489" s="173"/>
      <c r="BL489" s="173"/>
      <c r="BM489" s="173"/>
      <c r="BN489" s="173"/>
      <c r="BO489" s="173"/>
      <c r="BP489" s="173"/>
      <c r="BQ489" s="173"/>
      <c r="BR489" s="173"/>
      <c r="BS489" s="173"/>
      <c r="BT489" s="173"/>
      <c r="BU489" s="173"/>
      <c r="BV489" s="173"/>
      <c r="BX489" s="53"/>
      <c r="BY489" s="53"/>
      <c r="BZ489" s="53"/>
      <c r="CI489" s="294">
        <v>16</v>
      </c>
      <c r="CJ489" s="92" t="s">
        <v>461</v>
      </c>
      <c r="CK489" s="92" t="s">
        <v>199</v>
      </c>
      <c r="CL489" s="93" t="s">
        <v>463</v>
      </c>
      <c r="CM489" s="291">
        <v>584</v>
      </c>
    </row>
    <row r="490" spans="1:91" s="49" customFormat="1" ht="13.5">
      <c r="A490" s="171"/>
      <c r="B490" s="51"/>
      <c r="AA490" s="171"/>
      <c r="AB490" s="171"/>
      <c r="AC490" s="171"/>
      <c r="AD490" s="173"/>
      <c r="AE490" s="173"/>
      <c r="AF490" s="173"/>
      <c r="AG490" s="173"/>
      <c r="AH490" s="173"/>
      <c r="AI490" s="173"/>
      <c r="AJ490" s="173"/>
      <c r="AK490" s="173"/>
      <c r="AL490" s="173"/>
      <c r="AM490" s="173"/>
      <c r="AN490" s="173"/>
      <c r="AO490" s="173"/>
      <c r="AP490" s="173"/>
      <c r="AQ490" s="173"/>
      <c r="AR490" s="173"/>
      <c r="AS490" s="173"/>
      <c r="AT490" s="173"/>
      <c r="AU490" s="173"/>
      <c r="AV490" s="173"/>
      <c r="AW490" s="173"/>
      <c r="AX490" s="173"/>
      <c r="AY490" s="173"/>
      <c r="AZ490" s="173"/>
      <c r="BA490" s="173"/>
      <c r="BB490" s="173"/>
      <c r="BC490" s="173"/>
      <c r="BD490" s="173"/>
      <c r="BE490" s="173"/>
      <c r="BF490" s="173"/>
      <c r="BG490" s="173"/>
      <c r="BH490" s="173"/>
      <c r="BI490" s="173"/>
      <c r="BJ490" s="173"/>
      <c r="BK490" s="173"/>
      <c r="BL490" s="173"/>
      <c r="BM490" s="173"/>
      <c r="BN490" s="173"/>
      <c r="BO490" s="173"/>
      <c r="BP490" s="173"/>
      <c r="BQ490" s="173"/>
      <c r="BR490" s="173"/>
      <c r="BS490" s="173"/>
      <c r="BT490" s="173"/>
      <c r="BU490" s="173"/>
      <c r="BV490" s="173"/>
      <c r="BX490" s="53"/>
      <c r="BY490" s="53"/>
      <c r="BZ490" s="53"/>
      <c r="CI490" s="294">
        <v>16</v>
      </c>
      <c r="CJ490" s="92" t="s">
        <v>461</v>
      </c>
      <c r="CK490" s="92" t="s">
        <v>199</v>
      </c>
      <c r="CL490" s="93" t="s">
        <v>464</v>
      </c>
      <c r="CM490" s="291">
        <v>585</v>
      </c>
    </row>
    <row r="491" spans="1:91" s="49" customFormat="1" ht="13.5">
      <c r="A491" s="171"/>
      <c r="B491" s="51"/>
      <c r="AA491" s="171"/>
      <c r="AB491" s="171"/>
      <c r="AC491" s="171"/>
      <c r="AD491" s="173"/>
      <c r="AE491" s="173"/>
      <c r="AF491" s="173"/>
      <c r="AG491" s="173"/>
      <c r="AH491" s="173"/>
      <c r="AI491" s="173"/>
      <c r="AJ491" s="173"/>
      <c r="AK491" s="173"/>
      <c r="AL491" s="173"/>
      <c r="AM491" s="173"/>
      <c r="AN491" s="173"/>
      <c r="AO491" s="173"/>
      <c r="AP491" s="173"/>
      <c r="AQ491" s="173"/>
      <c r="AR491" s="173"/>
      <c r="AS491" s="173"/>
      <c r="AT491" s="173"/>
      <c r="AU491" s="173"/>
      <c r="AV491" s="173"/>
      <c r="AW491" s="173"/>
      <c r="AX491" s="173"/>
      <c r="AY491" s="173"/>
      <c r="AZ491" s="173"/>
      <c r="BA491" s="173"/>
      <c r="BB491" s="173"/>
      <c r="BC491" s="173"/>
      <c r="BD491" s="173"/>
      <c r="BE491" s="173"/>
      <c r="BF491" s="173"/>
      <c r="BG491" s="173"/>
      <c r="BH491" s="173"/>
      <c r="BI491" s="173"/>
      <c r="BJ491" s="173"/>
      <c r="BK491" s="173"/>
      <c r="BL491" s="173"/>
      <c r="BM491" s="173"/>
      <c r="BN491" s="173"/>
      <c r="BO491" s="173"/>
      <c r="BP491" s="173"/>
      <c r="BQ491" s="173"/>
      <c r="BR491" s="173"/>
      <c r="BS491" s="173"/>
      <c r="BT491" s="173"/>
      <c r="BU491" s="173"/>
      <c r="BV491" s="173"/>
      <c r="BX491" s="53"/>
      <c r="BY491" s="53"/>
      <c r="BZ491" s="53"/>
      <c r="CI491" s="294">
        <v>16</v>
      </c>
      <c r="CJ491" s="92" t="s">
        <v>461</v>
      </c>
      <c r="CK491" s="92" t="s">
        <v>199</v>
      </c>
      <c r="CL491" s="93" t="s">
        <v>465</v>
      </c>
      <c r="CM491" s="291">
        <v>586</v>
      </c>
    </row>
    <row r="492" spans="1:91" s="49" customFormat="1" ht="13.5">
      <c r="A492" s="171"/>
      <c r="B492" s="51"/>
      <c r="AA492" s="171"/>
      <c r="AB492" s="171"/>
      <c r="AC492" s="171"/>
      <c r="AD492" s="173"/>
      <c r="AE492" s="173"/>
      <c r="AF492" s="173"/>
      <c r="AG492" s="173"/>
      <c r="AH492" s="173"/>
      <c r="AI492" s="173"/>
      <c r="AJ492" s="173"/>
      <c r="AK492" s="173"/>
      <c r="AL492" s="173"/>
      <c r="AM492" s="173"/>
      <c r="AN492" s="173"/>
      <c r="AO492" s="173"/>
      <c r="AP492" s="173"/>
      <c r="AQ492" s="173"/>
      <c r="AR492" s="173"/>
      <c r="AS492" s="173"/>
      <c r="AT492" s="173"/>
      <c r="AU492" s="173"/>
      <c r="AV492" s="173"/>
      <c r="AW492" s="173"/>
      <c r="AX492" s="173"/>
      <c r="AY492" s="173"/>
      <c r="AZ492" s="173"/>
      <c r="BA492" s="173"/>
      <c r="BB492" s="173"/>
      <c r="BC492" s="173"/>
      <c r="BD492" s="173"/>
      <c r="BE492" s="173"/>
      <c r="BF492" s="173"/>
      <c r="BG492" s="173"/>
      <c r="BH492" s="173"/>
      <c r="BI492" s="173"/>
      <c r="BJ492" s="173"/>
      <c r="BK492" s="173"/>
      <c r="BL492" s="173"/>
      <c r="BM492" s="173"/>
      <c r="BN492" s="173"/>
      <c r="BO492" s="173"/>
      <c r="BP492" s="173"/>
      <c r="BQ492" s="173"/>
      <c r="BR492" s="173"/>
      <c r="BS492" s="173"/>
      <c r="BT492" s="173"/>
      <c r="BU492" s="173"/>
      <c r="BV492" s="173"/>
      <c r="BX492" s="53"/>
      <c r="BY492" s="53"/>
      <c r="BZ492" s="53"/>
      <c r="CI492" s="294">
        <v>16</v>
      </c>
      <c r="CJ492" s="92" t="s">
        <v>461</v>
      </c>
      <c r="CK492" s="92" t="s">
        <v>199</v>
      </c>
      <c r="CL492" s="93" t="s">
        <v>466</v>
      </c>
      <c r="CM492" s="291">
        <v>587</v>
      </c>
    </row>
    <row r="493" spans="1:91" s="49" customFormat="1" ht="13.5">
      <c r="A493" s="171"/>
      <c r="B493" s="51"/>
      <c r="AA493" s="171"/>
      <c r="AB493" s="171"/>
      <c r="AC493" s="171"/>
      <c r="AD493" s="173"/>
      <c r="AE493" s="173"/>
      <c r="AF493" s="173"/>
      <c r="AG493" s="173"/>
      <c r="AH493" s="173"/>
      <c r="AI493" s="173"/>
      <c r="AJ493" s="173"/>
      <c r="AK493" s="173"/>
      <c r="AL493" s="173"/>
      <c r="AM493" s="173"/>
      <c r="AN493" s="173"/>
      <c r="AO493" s="173"/>
      <c r="AP493" s="173"/>
      <c r="AQ493" s="173"/>
      <c r="AR493" s="173"/>
      <c r="AS493" s="173"/>
      <c r="AT493" s="173"/>
      <c r="AU493" s="173"/>
      <c r="AV493" s="173"/>
      <c r="AW493" s="173"/>
      <c r="AX493" s="173"/>
      <c r="AY493" s="173"/>
      <c r="AZ493" s="173"/>
      <c r="BA493" s="173"/>
      <c r="BB493" s="173"/>
      <c r="BC493" s="173"/>
      <c r="BD493" s="173"/>
      <c r="BE493" s="173"/>
      <c r="BF493" s="173"/>
      <c r="BG493" s="173"/>
      <c r="BH493" s="173"/>
      <c r="BI493" s="173"/>
      <c r="BJ493" s="173"/>
      <c r="BK493" s="173"/>
      <c r="BL493" s="173"/>
      <c r="BM493" s="173"/>
      <c r="BN493" s="173"/>
      <c r="BO493" s="173"/>
      <c r="BP493" s="173"/>
      <c r="BQ493" s="173"/>
      <c r="BR493" s="173"/>
      <c r="BS493" s="173"/>
      <c r="BT493" s="173"/>
      <c r="BU493" s="173"/>
      <c r="BV493" s="173"/>
      <c r="BX493" s="53"/>
      <c r="BY493" s="53"/>
      <c r="BZ493" s="53"/>
      <c r="CI493" s="294">
        <v>16</v>
      </c>
      <c r="CJ493" s="92" t="s">
        <v>461</v>
      </c>
      <c r="CK493" s="92" t="s">
        <v>199</v>
      </c>
      <c r="CL493" s="93" t="s">
        <v>467</v>
      </c>
      <c r="CM493" s="291">
        <v>588</v>
      </c>
    </row>
    <row r="494" spans="1:91" s="49" customFormat="1" ht="13.5">
      <c r="A494" s="171"/>
      <c r="B494" s="51"/>
      <c r="AA494" s="171"/>
      <c r="AB494" s="171"/>
      <c r="AC494" s="171"/>
      <c r="AD494" s="173"/>
      <c r="AE494" s="173"/>
      <c r="AF494" s="173"/>
      <c r="AG494" s="173"/>
      <c r="AH494" s="173"/>
      <c r="AI494" s="173"/>
      <c r="AJ494" s="173"/>
      <c r="AK494" s="173"/>
      <c r="AL494" s="173"/>
      <c r="AM494" s="173"/>
      <c r="AN494" s="173"/>
      <c r="AO494" s="173"/>
      <c r="AP494" s="173"/>
      <c r="AQ494" s="173"/>
      <c r="AR494" s="173"/>
      <c r="AS494" s="173"/>
      <c r="AT494" s="173"/>
      <c r="AU494" s="173"/>
      <c r="AV494" s="173"/>
      <c r="AW494" s="173"/>
      <c r="AX494" s="173"/>
      <c r="AY494" s="173"/>
      <c r="AZ494" s="173"/>
      <c r="BA494" s="173"/>
      <c r="BB494" s="173"/>
      <c r="BC494" s="173"/>
      <c r="BD494" s="173"/>
      <c r="BE494" s="173"/>
      <c r="BF494" s="173"/>
      <c r="BG494" s="173"/>
      <c r="BH494" s="173"/>
      <c r="BI494" s="173"/>
      <c r="BJ494" s="173"/>
      <c r="BK494" s="173"/>
      <c r="BL494" s="173"/>
      <c r="BM494" s="173"/>
      <c r="BN494" s="173"/>
      <c r="BO494" s="173"/>
      <c r="BP494" s="173"/>
      <c r="BQ494" s="173"/>
      <c r="BR494" s="173"/>
      <c r="BS494" s="173"/>
      <c r="BT494" s="173"/>
      <c r="BU494" s="173"/>
      <c r="BV494" s="173"/>
      <c r="BX494" s="53"/>
      <c r="BY494" s="53"/>
      <c r="BZ494" s="53"/>
      <c r="CI494" s="294">
        <v>16</v>
      </c>
      <c r="CJ494" s="92" t="s">
        <v>461</v>
      </c>
      <c r="CK494" s="92" t="s">
        <v>199</v>
      </c>
      <c r="CL494" s="93" t="s">
        <v>468</v>
      </c>
      <c r="CM494" s="291">
        <v>589</v>
      </c>
    </row>
    <row r="495" spans="1:91" s="49" customFormat="1" ht="13.5">
      <c r="A495" s="171"/>
      <c r="B495" s="51"/>
      <c r="AA495" s="171"/>
      <c r="AB495" s="171"/>
      <c r="AC495" s="171"/>
      <c r="AD495" s="173"/>
      <c r="AE495" s="173"/>
      <c r="AF495" s="173"/>
      <c r="AG495" s="173"/>
      <c r="AH495" s="173"/>
      <c r="AI495" s="173"/>
      <c r="AJ495" s="173"/>
      <c r="AK495" s="173"/>
      <c r="AL495" s="173"/>
      <c r="AM495" s="173"/>
      <c r="AN495" s="173"/>
      <c r="AO495" s="173"/>
      <c r="AP495" s="173"/>
      <c r="AQ495" s="173"/>
      <c r="AR495" s="173"/>
      <c r="AS495" s="173"/>
      <c r="AT495" s="173"/>
      <c r="AU495" s="173"/>
      <c r="AV495" s="173"/>
      <c r="AW495" s="173"/>
      <c r="AX495" s="173"/>
      <c r="AY495" s="173"/>
      <c r="AZ495" s="173"/>
      <c r="BA495" s="173"/>
      <c r="BB495" s="173"/>
      <c r="BC495" s="173"/>
      <c r="BD495" s="173"/>
      <c r="BE495" s="173"/>
      <c r="BF495" s="173"/>
      <c r="BG495" s="173"/>
      <c r="BH495" s="173"/>
      <c r="BI495" s="173"/>
      <c r="BJ495" s="173"/>
      <c r="BK495" s="173"/>
      <c r="BL495" s="173"/>
      <c r="BM495" s="173"/>
      <c r="BN495" s="173"/>
      <c r="BO495" s="173"/>
      <c r="BP495" s="173"/>
      <c r="BQ495" s="173"/>
      <c r="BR495" s="173"/>
      <c r="BS495" s="173"/>
      <c r="BT495" s="173"/>
      <c r="BU495" s="173"/>
      <c r="BV495" s="173"/>
      <c r="BX495" s="53"/>
      <c r="BY495" s="53"/>
      <c r="BZ495" s="53"/>
      <c r="CI495" s="294">
        <v>16</v>
      </c>
      <c r="CJ495" s="92" t="s">
        <v>461</v>
      </c>
      <c r="CK495" s="92" t="s">
        <v>199</v>
      </c>
      <c r="CL495" s="93" t="s">
        <v>1100</v>
      </c>
      <c r="CM495" s="291">
        <v>590</v>
      </c>
    </row>
    <row r="496" spans="1:91" s="49" customFormat="1" ht="13.5">
      <c r="A496" s="171"/>
      <c r="B496" s="51"/>
      <c r="AA496" s="171"/>
      <c r="AB496" s="171"/>
      <c r="AC496" s="171"/>
      <c r="AD496" s="173"/>
      <c r="AE496" s="173"/>
      <c r="AF496" s="173"/>
      <c r="AG496" s="173"/>
      <c r="AH496" s="173"/>
      <c r="AI496" s="173"/>
      <c r="AJ496" s="173"/>
      <c r="AK496" s="173"/>
      <c r="AL496" s="173"/>
      <c r="AM496" s="173"/>
      <c r="AN496" s="173"/>
      <c r="AO496" s="173"/>
      <c r="AP496" s="173"/>
      <c r="AQ496" s="173"/>
      <c r="AR496" s="173"/>
      <c r="AS496" s="173"/>
      <c r="AT496" s="173"/>
      <c r="AU496" s="173"/>
      <c r="AV496" s="173"/>
      <c r="AW496" s="173"/>
      <c r="AX496" s="173"/>
      <c r="AY496" s="173"/>
      <c r="AZ496" s="173"/>
      <c r="BA496" s="173"/>
      <c r="BB496" s="173"/>
      <c r="BC496" s="173"/>
      <c r="BD496" s="173"/>
      <c r="BE496" s="173"/>
      <c r="BF496" s="173"/>
      <c r="BG496" s="173"/>
      <c r="BH496" s="173"/>
      <c r="BI496" s="173"/>
      <c r="BJ496" s="173"/>
      <c r="BK496" s="173"/>
      <c r="BL496" s="173"/>
      <c r="BM496" s="173"/>
      <c r="BN496" s="173"/>
      <c r="BO496" s="173"/>
      <c r="BP496" s="173"/>
      <c r="BQ496" s="173"/>
      <c r="BR496" s="173"/>
      <c r="BS496" s="173"/>
      <c r="BT496" s="173"/>
      <c r="BU496" s="173"/>
      <c r="BV496" s="173"/>
      <c r="BX496" s="53"/>
      <c r="BY496" s="53"/>
      <c r="BZ496" s="53"/>
      <c r="CI496" s="294">
        <v>16</v>
      </c>
      <c r="CJ496" s="92" t="s">
        <v>461</v>
      </c>
      <c r="CK496" s="92" t="s">
        <v>199</v>
      </c>
      <c r="CL496" s="93" t="s">
        <v>469</v>
      </c>
      <c r="CM496" s="291">
        <v>591</v>
      </c>
    </row>
    <row r="497" spans="1:91" s="49" customFormat="1" ht="13.5">
      <c r="A497" s="171"/>
      <c r="B497" s="51"/>
      <c r="AA497" s="171"/>
      <c r="AB497" s="171"/>
      <c r="AC497" s="171"/>
      <c r="AD497" s="173"/>
      <c r="AE497" s="173"/>
      <c r="AF497" s="173"/>
      <c r="AG497" s="173"/>
      <c r="AH497" s="173"/>
      <c r="AI497" s="173"/>
      <c r="AJ497" s="173"/>
      <c r="AK497" s="173"/>
      <c r="AL497" s="173"/>
      <c r="AM497" s="173"/>
      <c r="AN497" s="173"/>
      <c r="AO497" s="173"/>
      <c r="AP497" s="173"/>
      <c r="AQ497" s="173"/>
      <c r="AR497" s="173"/>
      <c r="AS497" s="173"/>
      <c r="AT497" s="173"/>
      <c r="AU497" s="173"/>
      <c r="AV497" s="173"/>
      <c r="AW497" s="173"/>
      <c r="AX497" s="173"/>
      <c r="AY497" s="173"/>
      <c r="AZ497" s="173"/>
      <c r="BA497" s="173"/>
      <c r="BB497" s="173"/>
      <c r="BC497" s="173"/>
      <c r="BD497" s="173"/>
      <c r="BE497" s="173"/>
      <c r="BF497" s="173"/>
      <c r="BG497" s="173"/>
      <c r="BH497" s="173"/>
      <c r="BI497" s="173"/>
      <c r="BJ497" s="173"/>
      <c r="BK497" s="173"/>
      <c r="BL497" s="173"/>
      <c r="BM497" s="173"/>
      <c r="BN497" s="173"/>
      <c r="BO497" s="173"/>
      <c r="BP497" s="173"/>
      <c r="BQ497" s="173"/>
      <c r="BR497" s="173"/>
      <c r="BS497" s="173"/>
      <c r="BT497" s="173"/>
      <c r="BU497" s="173"/>
      <c r="BV497" s="173"/>
      <c r="BX497" s="53"/>
      <c r="BY497" s="53"/>
      <c r="BZ497" s="53"/>
      <c r="CI497" s="294">
        <v>16</v>
      </c>
      <c r="CJ497" s="92" t="s">
        <v>461</v>
      </c>
      <c r="CK497" s="92" t="s">
        <v>199</v>
      </c>
      <c r="CL497" s="93" t="s">
        <v>470</v>
      </c>
      <c r="CM497" s="291">
        <v>592</v>
      </c>
    </row>
    <row r="498" spans="1:91" s="49" customFormat="1" ht="13.5">
      <c r="A498" s="171"/>
      <c r="B498" s="51"/>
      <c r="AA498" s="171"/>
      <c r="AB498" s="171"/>
      <c r="AC498" s="171"/>
      <c r="AD498" s="173"/>
      <c r="AE498" s="173"/>
      <c r="AF498" s="173"/>
      <c r="AG498" s="173"/>
      <c r="AH498" s="173"/>
      <c r="AI498" s="173"/>
      <c r="AJ498" s="173"/>
      <c r="AK498" s="173"/>
      <c r="AL498" s="173"/>
      <c r="AM498" s="173"/>
      <c r="AN498" s="173"/>
      <c r="AO498" s="173"/>
      <c r="AP498" s="173"/>
      <c r="AQ498" s="173"/>
      <c r="AR498" s="173"/>
      <c r="AS498" s="173"/>
      <c r="AT498" s="173"/>
      <c r="AU498" s="173"/>
      <c r="AV498" s="173"/>
      <c r="AW498" s="173"/>
      <c r="AX498" s="173"/>
      <c r="AY498" s="173"/>
      <c r="AZ498" s="173"/>
      <c r="BA498" s="173"/>
      <c r="BB498" s="173"/>
      <c r="BC498" s="173"/>
      <c r="BD498" s="173"/>
      <c r="BE498" s="173"/>
      <c r="BF498" s="173"/>
      <c r="BG498" s="173"/>
      <c r="BH498" s="173"/>
      <c r="BI498" s="173"/>
      <c r="BJ498" s="173"/>
      <c r="BK498" s="173"/>
      <c r="BL498" s="173"/>
      <c r="BM498" s="173"/>
      <c r="BN498" s="173"/>
      <c r="BO498" s="173"/>
      <c r="BP498" s="173"/>
      <c r="BQ498" s="173"/>
      <c r="BR498" s="173"/>
      <c r="BS498" s="173"/>
      <c r="BT498" s="173"/>
      <c r="BU498" s="173"/>
      <c r="BV498" s="173"/>
      <c r="BX498" s="53"/>
      <c r="BY498" s="53"/>
      <c r="BZ498" s="53"/>
      <c r="CI498" s="294">
        <v>16</v>
      </c>
      <c r="CJ498" s="92" t="s">
        <v>461</v>
      </c>
      <c r="CK498" s="92" t="s">
        <v>199</v>
      </c>
      <c r="CL498" s="93" t="s">
        <v>471</v>
      </c>
      <c r="CM498" s="291">
        <v>593</v>
      </c>
    </row>
    <row r="499" spans="1:91" s="49" customFormat="1" ht="13.5">
      <c r="A499" s="171"/>
      <c r="B499" s="51"/>
      <c r="AA499" s="171"/>
      <c r="AB499" s="171"/>
      <c r="AC499" s="171"/>
      <c r="AD499" s="173"/>
      <c r="AE499" s="173"/>
      <c r="AF499" s="173"/>
      <c r="AG499" s="173"/>
      <c r="AH499" s="173"/>
      <c r="AI499" s="173"/>
      <c r="AJ499" s="173"/>
      <c r="AK499" s="173"/>
      <c r="AL499" s="173"/>
      <c r="AM499" s="173"/>
      <c r="AN499" s="173"/>
      <c r="AO499" s="173"/>
      <c r="AP499" s="173"/>
      <c r="AQ499" s="173"/>
      <c r="AR499" s="173"/>
      <c r="AS499" s="173"/>
      <c r="AT499" s="173"/>
      <c r="AU499" s="173"/>
      <c r="AV499" s="173"/>
      <c r="AW499" s="173"/>
      <c r="AX499" s="173"/>
      <c r="AY499" s="173"/>
      <c r="AZ499" s="173"/>
      <c r="BA499" s="173"/>
      <c r="BB499" s="173"/>
      <c r="BC499" s="173"/>
      <c r="BD499" s="173"/>
      <c r="BE499" s="173"/>
      <c r="BF499" s="173"/>
      <c r="BG499" s="173"/>
      <c r="BH499" s="173"/>
      <c r="BI499" s="173"/>
      <c r="BJ499" s="173"/>
      <c r="BK499" s="173"/>
      <c r="BL499" s="173"/>
      <c r="BM499" s="173"/>
      <c r="BN499" s="173"/>
      <c r="BO499" s="173"/>
      <c r="BP499" s="173"/>
      <c r="BQ499" s="173"/>
      <c r="BR499" s="173"/>
      <c r="BS499" s="173"/>
      <c r="BT499" s="173"/>
      <c r="BU499" s="173"/>
      <c r="BV499" s="173"/>
      <c r="BX499" s="53"/>
      <c r="BY499" s="53"/>
      <c r="BZ499" s="53"/>
      <c r="CI499" s="294">
        <v>16</v>
      </c>
      <c r="CJ499" s="92" t="s">
        <v>461</v>
      </c>
      <c r="CK499" s="92" t="s">
        <v>199</v>
      </c>
      <c r="CL499" s="93" t="s">
        <v>472</v>
      </c>
      <c r="CM499" s="291">
        <v>594</v>
      </c>
    </row>
    <row r="500" spans="1:91" s="49" customFormat="1" ht="13.5">
      <c r="A500" s="171"/>
      <c r="B500" s="51"/>
      <c r="AA500" s="171"/>
      <c r="AB500" s="171"/>
      <c r="AC500" s="171"/>
      <c r="AD500" s="173"/>
      <c r="AE500" s="173"/>
      <c r="AF500" s="173"/>
      <c r="AG500" s="173"/>
      <c r="AH500" s="173"/>
      <c r="AI500" s="173"/>
      <c r="AJ500" s="173"/>
      <c r="AK500" s="173"/>
      <c r="AL500" s="173"/>
      <c r="AM500" s="173"/>
      <c r="AN500" s="173"/>
      <c r="AO500" s="173"/>
      <c r="AP500" s="173"/>
      <c r="AQ500" s="173"/>
      <c r="AR500" s="173"/>
      <c r="AS500" s="173"/>
      <c r="AT500" s="173"/>
      <c r="AU500" s="173"/>
      <c r="AV500" s="173"/>
      <c r="AW500" s="173"/>
      <c r="AX500" s="173"/>
      <c r="AY500" s="173"/>
      <c r="AZ500" s="173"/>
      <c r="BA500" s="173"/>
      <c r="BB500" s="173"/>
      <c r="BC500" s="173"/>
      <c r="BD500" s="173"/>
      <c r="BE500" s="173"/>
      <c r="BF500" s="173"/>
      <c r="BG500" s="173"/>
      <c r="BH500" s="173"/>
      <c r="BI500" s="173"/>
      <c r="BJ500" s="173"/>
      <c r="BK500" s="173"/>
      <c r="BL500" s="173"/>
      <c r="BM500" s="173"/>
      <c r="BN500" s="173"/>
      <c r="BO500" s="173"/>
      <c r="BP500" s="173"/>
      <c r="BQ500" s="173"/>
      <c r="BR500" s="173"/>
      <c r="BS500" s="173"/>
      <c r="BT500" s="173"/>
      <c r="BU500" s="173"/>
      <c r="BV500" s="173"/>
      <c r="BX500" s="53"/>
      <c r="BY500" s="53"/>
      <c r="BZ500" s="53"/>
      <c r="CI500" s="294">
        <v>16</v>
      </c>
      <c r="CJ500" s="92" t="s">
        <v>461</v>
      </c>
      <c r="CK500" s="92" t="s">
        <v>199</v>
      </c>
      <c r="CL500" s="93" t="s">
        <v>473</v>
      </c>
      <c r="CM500" s="291">
        <v>595</v>
      </c>
    </row>
    <row r="501" spans="1:91" s="49" customFormat="1" ht="13.5">
      <c r="A501" s="171"/>
      <c r="B501" s="51"/>
      <c r="AA501" s="171"/>
      <c r="AB501" s="171"/>
      <c r="AC501" s="171"/>
      <c r="AD501" s="173"/>
      <c r="AE501" s="173"/>
      <c r="AF501" s="173"/>
      <c r="AG501" s="173"/>
      <c r="AH501" s="173"/>
      <c r="AI501" s="173"/>
      <c r="AJ501" s="173"/>
      <c r="AK501" s="173"/>
      <c r="AL501" s="173"/>
      <c r="AM501" s="173"/>
      <c r="AN501" s="173"/>
      <c r="AO501" s="173"/>
      <c r="AP501" s="173"/>
      <c r="AQ501" s="173"/>
      <c r="AR501" s="173"/>
      <c r="AS501" s="173"/>
      <c r="AT501" s="173"/>
      <c r="AU501" s="173"/>
      <c r="AV501" s="173"/>
      <c r="AW501" s="173"/>
      <c r="AX501" s="173"/>
      <c r="AY501" s="173"/>
      <c r="AZ501" s="173"/>
      <c r="BA501" s="173"/>
      <c r="BB501" s="173"/>
      <c r="BC501" s="173"/>
      <c r="BD501" s="173"/>
      <c r="BE501" s="173"/>
      <c r="BF501" s="173"/>
      <c r="BG501" s="173"/>
      <c r="BH501" s="173"/>
      <c r="BI501" s="173"/>
      <c r="BJ501" s="173"/>
      <c r="BK501" s="173"/>
      <c r="BL501" s="173"/>
      <c r="BM501" s="173"/>
      <c r="BN501" s="173"/>
      <c r="BO501" s="173"/>
      <c r="BP501" s="173"/>
      <c r="BQ501" s="173"/>
      <c r="BR501" s="173"/>
      <c r="BS501" s="173"/>
      <c r="BT501" s="173"/>
      <c r="BU501" s="173"/>
      <c r="BV501" s="173"/>
      <c r="BX501" s="53"/>
      <c r="BY501" s="53"/>
      <c r="BZ501" s="53"/>
      <c r="CI501" s="294">
        <v>16</v>
      </c>
      <c r="CJ501" s="92" t="s">
        <v>461</v>
      </c>
      <c r="CK501" s="92" t="s">
        <v>199</v>
      </c>
      <c r="CL501" s="93" t="s">
        <v>474</v>
      </c>
      <c r="CM501" s="291">
        <v>596</v>
      </c>
    </row>
    <row r="502" spans="1:91" s="49" customFormat="1" ht="13.5">
      <c r="A502" s="171"/>
      <c r="B502" s="51"/>
      <c r="AA502" s="171"/>
      <c r="AB502" s="171"/>
      <c r="AC502" s="171"/>
      <c r="AD502" s="173"/>
      <c r="AE502" s="173"/>
      <c r="AF502" s="173"/>
      <c r="AG502" s="173"/>
      <c r="AH502" s="173"/>
      <c r="AI502" s="173"/>
      <c r="AJ502" s="173"/>
      <c r="AK502" s="173"/>
      <c r="AL502" s="173"/>
      <c r="AM502" s="173"/>
      <c r="AN502" s="173"/>
      <c r="AO502" s="173"/>
      <c r="AP502" s="173"/>
      <c r="AQ502" s="173"/>
      <c r="AR502" s="173"/>
      <c r="AS502" s="173"/>
      <c r="AT502" s="173"/>
      <c r="AU502" s="173"/>
      <c r="AV502" s="173"/>
      <c r="AW502" s="173"/>
      <c r="AX502" s="173"/>
      <c r="AY502" s="173"/>
      <c r="AZ502" s="173"/>
      <c r="BA502" s="173"/>
      <c r="BB502" s="173"/>
      <c r="BC502" s="173"/>
      <c r="BD502" s="173"/>
      <c r="BE502" s="173"/>
      <c r="BF502" s="173"/>
      <c r="BG502" s="173"/>
      <c r="BH502" s="173"/>
      <c r="BI502" s="173"/>
      <c r="BJ502" s="173"/>
      <c r="BK502" s="173"/>
      <c r="BL502" s="173"/>
      <c r="BM502" s="173"/>
      <c r="BN502" s="173"/>
      <c r="BO502" s="173"/>
      <c r="BP502" s="173"/>
      <c r="BQ502" s="173"/>
      <c r="BR502" s="173"/>
      <c r="BS502" s="173"/>
      <c r="BT502" s="173"/>
      <c r="BU502" s="173"/>
      <c r="BV502" s="173"/>
      <c r="BX502" s="53"/>
      <c r="BY502" s="53"/>
      <c r="BZ502" s="53"/>
      <c r="CI502" s="294">
        <v>16</v>
      </c>
      <c r="CJ502" s="92" t="s">
        <v>461</v>
      </c>
      <c r="CK502" s="92" t="s">
        <v>199</v>
      </c>
      <c r="CL502" s="93" t="s">
        <v>475</v>
      </c>
      <c r="CM502" s="291">
        <v>597</v>
      </c>
    </row>
    <row r="503" spans="1:91" s="49" customFormat="1" ht="13.5">
      <c r="A503" s="171"/>
      <c r="B503" s="51"/>
      <c r="AA503" s="171"/>
      <c r="AB503" s="171"/>
      <c r="AC503" s="171"/>
      <c r="AD503" s="173"/>
      <c r="AE503" s="173"/>
      <c r="AF503" s="173"/>
      <c r="AG503" s="173"/>
      <c r="AH503" s="173"/>
      <c r="AI503" s="173"/>
      <c r="AJ503" s="173"/>
      <c r="AK503" s="173"/>
      <c r="AL503" s="173"/>
      <c r="AM503" s="173"/>
      <c r="AN503" s="173"/>
      <c r="AO503" s="173"/>
      <c r="AP503" s="173"/>
      <c r="AQ503" s="173"/>
      <c r="AR503" s="173"/>
      <c r="AS503" s="173"/>
      <c r="AT503" s="173"/>
      <c r="AU503" s="173"/>
      <c r="AV503" s="173"/>
      <c r="AW503" s="173"/>
      <c r="AX503" s="173"/>
      <c r="AY503" s="173"/>
      <c r="AZ503" s="173"/>
      <c r="BA503" s="173"/>
      <c r="BB503" s="173"/>
      <c r="BC503" s="173"/>
      <c r="BD503" s="173"/>
      <c r="BE503" s="173"/>
      <c r="BF503" s="173"/>
      <c r="BG503" s="173"/>
      <c r="BH503" s="173"/>
      <c r="BI503" s="173"/>
      <c r="BJ503" s="173"/>
      <c r="BK503" s="173"/>
      <c r="BL503" s="173"/>
      <c r="BM503" s="173"/>
      <c r="BN503" s="173"/>
      <c r="BO503" s="173"/>
      <c r="BP503" s="173"/>
      <c r="BQ503" s="173"/>
      <c r="BR503" s="173"/>
      <c r="BS503" s="173"/>
      <c r="BT503" s="173"/>
      <c r="BU503" s="173"/>
      <c r="BV503" s="173"/>
      <c r="BX503" s="53"/>
      <c r="BY503" s="53"/>
      <c r="BZ503" s="53"/>
      <c r="CI503" s="294">
        <v>16</v>
      </c>
      <c r="CJ503" s="92" t="s">
        <v>461</v>
      </c>
      <c r="CK503" s="92" t="s">
        <v>199</v>
      </c>
      <c r="CL503" s="93" t="s">
        <v>476</v>
      </c>
      <c r="CM503" s="291">
        <v>598</v>
      </c>
    </row>
    <row r="504" spans="1:91" s="49" customFormat="1" ht="13.5">
      <c r="A504" s="171"/>
      <c r="B504" s="51"/>
      <c r="Z504" s="51"/>
      <c r="AA504" s="171"/>
      <c r="AB504" s="171"/>
      <c r="AC504" s="171"/>
      <c r="AD504" s="173"/>
      <c r="AE504" s="173"/>
      <c r="AF504" s="173"/>
      <c r="AG504" s="173"/>
      <c r="AH504" s="173"/>
      <c r="AI504" s="173"/>
      <c r="AJ504" s="173"/>
      <c r="AK504" s="173"/>
      <c r="AL504" s="173"/>
      <c r="AM504" s="173"/>
      <c r="AN504" s="173"/>
      <c r="AO504" s="173"/>
      <c r="AP504" s="173"/>
      <c r="AQ504" s="173"/>
      <c r="AR504" s="173"/>
      <c r="AS504" s="173"/>
      <c r="AT504" s="173"/>
      <c r="AU504" s="173"/>
      <c r="AV504" s="173"/>
      <c r="AW504" s="173"/>
      <c r="AX504" s="173"/>
      <c r="AY504" s="173"/>
      <c r="AZ504" s="173"/>
      <c r="BA504" s="173"/>
      <c r="BB504" s="173"/>
      <c r="BC504" s="173"/>
      <c r="BD504" s="173"/>
      <c r="BE504" s="173"/>
      <c r="BF504" s="173"/>
      <c r="BG504" s="173"/>
      <c r="BH504" s="173"/>
      <c r="BI504" s="173"/>
      <c r="BJ504" s="173"/>
      <c r="BK504" s="173"/>
      <c r="BL504" s="173"/>
      <c r="BM504" s="173"/>
      <c r="BN504" s="173"/>
      <c r="BO504" s="173"/>
      <c r="BP504" s="173"/>
      <c r="BQ504" s="173"/>
      <c r="BR504" s="173"/>
      <c r="BS504" s="173"/>
      <c r="BT504" s="173"/>
      <c r="BU504" s="173"/>
      <c r="BV504" s="173"/>
      <c r="BX504" s="53"/>
      <c r="BY504" s="53"/>
      <c r="BZ504" s="53"/>
      <c r="CI504" s="294">
        <v>16</v>
      </c>
      <c r="CJ504" s="92" t="s">
        <v>461</v>
      </c>
      <c r="CK504" s="92" t="s">
        <v>199</v>
      </c>
      <c r="CL504" s="93" t="s">
        <v>477</v>
      </c>
      <c r="CM504" s="291">
        <v>599</v>
      </c>
    </row>
    <row r="505" spans="1:91" ht="13.5">
      <c r="B505" s="51"/>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56"/>
      <c r="CB505" s="49"/>
      <c r="CC505" s="49"/>
      <c r="CI505" s="294">
        <v>16</v>
      </c>
      <c r="CJ505" s="92" t="s">
        <v>461</v>
      </c>
      <c r="CK505" s="92" t="s">
        <v>199</v>
      </c>
      <c r="CL505" s="93" t="s">
        <v>478</v>
      </c>
      <c r="CM505" s="291">
        <v>600</v>
      </c>
    </row>
    <row r="506" spans="1:91" ht="13.5">
      <c r="B506" s="51"/>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56"/>
      <c r="CI506" s="294">
        <v>16</v>
      </c>
      <c r="CJ506" s="92" t="s">
        <v>461</v>
      </c>
      <c r="CK506" s="92" t="s">
        <v>199</v>
      </c>
      <c r="CL506" s="93" t="s">
        <v>479</v>
      </c>
      <c r="CM506" s="291">
        <v>601</v>
      </c>
    </row>
    <row r="507" spans="1:91" ht="13.5">
      <c r="B507" s="51"/>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56"/>
      <c r="CI507" s="294">
        <v>16</v>
      </c>
      <c r="CJ507" s="92" t="s">
        <v>461</v>
      </c>
      <c r="CK507" s="92" t="s">
        <v>199</v>
      </c>
      <c r="CL507" s="93" t="s">
        <v>480</v>
      </c>
      <c r="CM507" s="291">
        <v>602</v>
      </c>
    </row>
    <row r="508" spans="1:91" ht="13.5">
      <c r="B508" s="51"/>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56"/>
      <c r="CI508" s="294">
        <v>16</v>
      </c>
      <c r="CJ508" s="92" t="s">
        <v>461</v>
      </c>
      <c r="CK508" s="92" t="s">
        <v>199</v>
      </c>
      <c r="CL508" s="93" t="s">
        <v>481</v>
      </c>
      <c r="CM508" s="291">
        <v>603</v>
      </c>
    </row>
    <row r="509" spans="1:91" ht="13.5">
      <c r="B509" s="51"/>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56"/>
      <c r="CI509" s="294">
        <v>16</v>
      </c>
      <c r="CJ509" s="92" t="s">
        <v>461</v>
      </c>
      <c r="CK509" s="92" t="s">
        <v>199</v>
      </c>
      <c r="CL509" s="93" t="s">
        <v>482</v>
      </c>
      <c r="CM509" s="291">
        <v>604</v>
      </c>
    </row>
    <row r="510" spans="1:91" ht="13.5">
      <c r="B510" s="51"/>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56"/>
      <c r="CI510" s="294">
        <v>16</v>
      </c>
      <c r="CJ510" s="92" t="s">
        <v>461</v>
      </c>
      <c r="CK510" s="92" t="s">
        <v>199</v>
      </c>
      <c r="CL510" s="93" t="s">
        <v>483</v>
      </c>
      <c r="CM510" s="291">
        <v>605</v>
      </c>
    </row>
    <row r="511" spans="1:91" ht="13.5">
      <c r="B511" s="51"/>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56"/>
      <c r="CI511" s="294">
        <v>16</v>
      </c>
      <c r="CJ511" s="92" t="s">
        <v>461</v>
      </c>
      <c r="CK511" s="92" t="s">
        <v>199</v>
      </c>
      <c r="CL511" s="93" t="s">
        <v>484</v>
      </c>
      <c r="CM511" s="291">
        <v>606</v>
      </c>
    </row>
    <row r="512" spans="1:91" ht="13.5">
      <c r="B512" s="51"/>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56"/>
      <c r="CI512" s="294">
        <v>16</v>
      </c>
      <c r="CJ512" s="92" t="s">
        <v>461</v>
      </c>
      <c r="CK512" s="92" t="s">
        <v>199</v>
      </c>
      <c r="CL512" s="93" t="s">
        <v>485</v>
      </c>
      <c r="CM512" s="291">
        <v>607</v>
      </c>
    </row>
    <row r="513" spans="2:91" ht="13.5">
      <c r="B513" s="51"/>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56"/>
      <c r="CI513" s="294">
        <v>16</v>
      </c>
      <c r="CJ513" s="92" t="s">
        <v>461</v>
      </c>
      <c r="CK513" s="92" t="s">
        <v>199</v>
      </c>
      <c r="CL513" s="93" t="s">
        <v>979</v>
      </c>
      <c r="CM513" s="291">
        <v>608</v>
      </c>
    </row>
    <row r="514" spans="2:91" ht="13.5">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56"/>
      <c r="CI514" s="294"/>
      <c r="CJ514" s="92"/>
      <c r="CK514" s="92"/>
      <c r="CL514" s="93"/>
      <c r="CM514" s="291">
        <v>609</v>
      </c>
    </row>
    <row r="515" spans="2:91" ht="13.5">
      <c r="Z515" s="56"/>
      <c r="CI515" s="294"/>
      <c r="CJ515" s="92"/>
      <c r="CK515" s="92"/>
      <c r="CL515" s="93"/>
      <c r="CM515" s="291">
        <v>610</v>
      </c>
    </row>
    <row r="516" spans="2:91" ht="13.5">
      <c r="Z516" s="56"/>
      <c r="CI516" s="294"/>
      <c r="CJ516" s="92"/>
      <c r="CK516" s="92"/>
      <c r="CL516" s="93"/>
      <c r="CM516" s="291">
        <v>611</v>
      </c>
    </row>
    <row r="517" spans="2:91" ht="13.5">
      <c r="Z517" s="56"/>
      <c r="CI517" s="294">
        <v>17</v>
      </c>
      <c r="CJ517" s="92" t="s">
        <v>486</v>
      </c>
      <c r="CK517" s="92" t="s">
        <v>198</v>
      </c>
      <c r="CL517" s="93" t="s">
        <v>487</v>
      </c>
      <c r="CM517" s="291">
        <v>612</v>
      </c>
    </row>
    <row r="518" spans="2:91" ht="13.5">
      <c r="Z518" s="56"/>
      <c r="CI518" s="294">
        <v>17</v>
      </c>
      <c r="CJ518" s="92" t="s">
        <v>486</v>
      </c>
      <c r="CK518" s="92" t="s">
        <v>198</v>
      </c>
      <c r="CL518" s="93" t="s">
        <v>488</v>
      </c>
      <c r="CM518" s="291">
        <v>613</v>
      </c>
    </row>
    <row r="519" spans="2:91" ht="13.5">
      <c r="Z519" s="56"/>
      <c r="CI519" s="294">
        <v>17</v>
      </c>
      <c r="CJ519" s="92" t="s">
        <v>486</v>
      </c>
      <c r="CK519" s="92" t="s">
        <v>198</v>
      </c>
      <c r="CL519" s="93" t="s">
        <v>489</v>
      </c>
      <c r="CM519" s="291">
        <v>614</v>
      </c>
    </row>
    <row r="520" spans="2:91" ht="13.5">
      <c r="Z520" s="56"/>
      <c r="CI520" s="294">
        <v>17</v>
      </c>
      <c r="CJ520" s="92" t="s">
        <v>486</v>
      </c>
      <c r="CK520" s="92" t="s">
        <v>198</v>
      </c>
      <c r="CL520" s="93" t="s">
        <v>490</v>
      </c>
      <c r="CM520" s="291">
        <v>615</v>
      </c>
    </row>
    <row r="521" spans="2:91" ht="13.5">
      <c r="Z521" s="56"/>
      <c r="CI521" s="294">
        <v>17</v>
      </c>
      <c r="CJ521" s="92" t="s">
        <v>486</v>
      </c>
      <c r="CK521" s="92" t="s">
        <v>198</v>
      </c>
      <c r="CL521" s="93" t="s">
        <v>491</v>
      </c>
      <c r="CM521" s="291">
        <v>616</v>
      </c>
    </row>
    <row r="522" spans="2:91" ht="13.5">
      <c r="Z522" s="56"/>
      <c r="CI522" s="294">
        <v>17</v>
      </c>
      <c r="CJ522" s="92" t="s">
        <v>486</v>
      </c>
      <c r="CK522" s="92" t="s">
        <v>198</v>
      </c>
      <c r="CL522" s="93" t="s">
        <v>492</v>
      </c>
      <c r="CM522" s="291">
        <v>617</v>
      </c>
    </row>
    <row r="523" spans="2:91" ht="13.5">
      <c r="Z523" s="56"/>
      <c r="CI523" s="294">
        <v>17</v>
      </c>
      <c r="CJ523" s="92" t="s">
        <v>486</v>
      </c>
      <c r="CK523" s="92" t="s">
        <v>198</v>
      </c>
      <c r="CL523" s="93" t="s">
        <v>493</v>
      </c>
      <c r="CM523" s="291">
        <v>618</v>
      </c>
    </row>
    <row r="524" spans="2:91" ht="13.5">
      <c r="Z524" s="56"/>
      <c r="CI524" s="294">
        <v>17</v>
      </c>
      <c r="CJ524" s="92" t="s">
        <v>486</v>
      </c>
      <c r="CK524" s="92" t="s">
        <v>198</v>
      </c>
      <c r="CL524" s="93" t="s">
        <v>494</v>
      </c>
      <c r="CM524" s="291">
        <v>619</v>
      </c>
    </row>
    <row r="525" spans="2:91" ht="13.5">
      <c r="Z525" s="56"/>
      <c r="CI525" s="294">
        <v>17</v>
      </c>
      <c r="CJ525" s="92" t="s">
        <v>486</v>
      </c>
      <c r="CK525" s="92" t="s">
        <v>198</v>
      </c>
      <c r="CL525" s="93" t="s">
        <v>495</v>
      </c>
      <c r="CM525" s="291">
        <v>620</v>
      </c>
    </row>
    <row r="526" spans="2:91" ht="13.5">
      <c r="Z526" s="56"/>
      <c r="CI526" s="294">
        <v>17</v>
      </c>
      <c r="CJ526" s="92" t="s">
        <v>486</v>
      </c>
      <c r="CK526" s="92" t="s">
        <v>198</v>
      </c>
      <c r="CL526" s="93" t="s">
        <v>496</v>
      </c>
      <c r="CM526" s="291">
        <v>621</v>
      </c>
    </row>
    <row r="527" spans="2:91" ht="13.5">
      <c r="Z527" s="56"/>
      <c r="CI527" s="294">
        <v>17</v>
      </c>
      <c r="CJ527" s="92" t="s">
        <v>486</v>
      </c>
      <c r="CK527" s="92" t="s">
        <v>198</v>
      </c>
      <c r="CL527" s="93" t="s">
        <v>497</v>
      </c>
      <c r="CM527" s="291">
        <v>622</v>
      </c>
    </row>
    <row r="528" spans="2:91" ht="13.5">
      <c r="Z528" s="56"/>
      <c r="CI528" s="294">
        <v>17</v>
      </c>
      <c r="CJ528" s="92" t="s">
        <v>486</v>
      </c>
      <c r="CK528" s="92" t="s">
        <v>198</v>
      </c>
      <c r="CL528" s="93" t="s">
        <v>498</v>
      </c>
      <c r="CM528" s="291">
        <v>623</v>
      </c>
    </row>
    <row r="529" spans="26:91" ht="13.5">
      <c r="Z529" s="56"/>
      <c r="CI529" s="294">
        <v>17</v>
      </c>
      <c r="CJ529" s="92" t="s">
        <v>486</v>
      </c>
      <c r="CK529" s="92" t="s">
        <v>198</v>
      </c>
      <c r="CL529" s="93" t="s">
        <v>499</v>
      </c>
      <c r="CM529" s="291">
        <v>624</v>
      </c>
    </row>
    <row r="530" spans="26:91" ht="13.5">
      <c r="Z530" s="56"/>
      <c r="CI530" s="294">
        <v>17</v>
      </c>
      <c r="CJ530" s="92" t="s">
        <v>486</v>
      </c>
      <c r="CK530" s="92" t="s">
        <v>198</v>
      </c>
      <c r="CL530" s="93" t="s">
        <v>500</v>
      </c>
      <c r="CM530" s="291">
        <v>625</v>
      </c>
    </row>
    <row r="531" spans="26:91" ht="13.5">
      <c r="Z531" s="56"/>
      <c r="CI531" s="294">
        <v>17</v>
      </c>
      <c r="CJ531" s="92" t="s">
        <v>486</v>
      </c>
      <c r="CK531" s="92" t="s">
        <v>198</v>
      </c>
      <c r="CL531" s="93" t="s">
        <v>501</v>
      </c>
      <c r="CM531" s="291">
        <v>626</v>
      </c>
    </row>
    <row r="532" spans="26:91" ht="13.5">
      <c r="Z532" s="56"/>
      <c r="CI532" s="294">
        <v>17</v>
      </c>
      <c r="CJ532" s="92" t="s">
        <v>486</v>
      </c>
      <c r="CK532" s="92" t="s">
        <v>198</v>
      </c>
      <c r="CL532" s="93" t="s">
        <v>502</v>
      </c>
      <c r="CM532" s="291">
        <v>627</v>
      </c>
    </row>
    <row r="533" spans="26:91" ht="13.5">
      <c r="Z533" s="56"/>
      <c r="CI533" s="294">
        <v>17</v>
      </c>
      <c r="CJ533" s="92" t="s">
        <v>486</v>
      </c>
      <c r="CK533" s="92" t="s">
        <v>198</v>
      </c>
      <c r="CL533" s="93" t="s">
        <v>503</v>
      </c>
      <c r="CM533" s="291">
        <v>628</v>
      </c>
    </row>
    <row r="534" spans="26:91" ht="13.5">
      <c r="Z534" s="56"/>
      <c r="CI534" s="294">
        <v>17</v>
      </c>
      <c r="CJ534" s="92" t="s">
        <v>486</v>
      </c>
      <c r="CK534" s="92" t="s">
        <v>198</v>
      </c>
      <c r="CL534" s="93" t="s">
        <v>504</v>
      </c>
      <c r="CM534" s="291">
        <v>629</v>
      </c>
    </row>
    <row r="535" spans="26:91" ht="13.5">
      <c r="Z535" s="56"/>
      <c r="CI535" s="294">
        <v>17</v>
      </c>
      <c r="CJ535" s="92" t="s">
        <v>486</v>
      </c>
      <c r="CK535" s="92" t="s">
        <v>198</v>
      </c>
      <c r="CL535" s="93" t="s">
        <v>505</v>
      </c>
      <c r="CM535" s="291">
        <v>630</v>
      </c>
    </row>
    <row r="536" spans="26:91" ht="13.5">
      <c r="Z536" s="56"/>
      <c r="CI536" s="294">
        <v>17</v>
      </c>
      <c r="CJ536" s="92" t="s">
        <v>486</v>
      </c>
      <c r="CK536" s="92" t="s">
        <v>198</v>
      </c>
      <c r="CL536" s="93" t="s">
        <v>506</v>
      </c>
      <c r="CM536" s="291">
        <v>631</v>
      </c>
    </row>
    <row r="537" spans="26:91" ht="13.5">
      <c r="Z537" s="56"/>
      <c r="CI537" s="294">
        <v>17</v>
      </c>
      <c r="CJ537" s="92" t="s">
        <v>486</v>
      </c>
      <c r="CK537" s="92" t="s">
        <v>198</v>
      </c>
      <c r="CL537" s="93" t="s">
        <v>507</v>
      </c>
      <c r="CM537" s="291">
        <v>632</v>
      </c>
    </row>
    <row r="538" spans="26:91" ht="13.5">
      <c r="CI538" s="294">
        <v>17</v>
      </c>
      <c r="CJ538" s="92" t="s">
        <v>486</v>
      </c>
      <c r="CK538" s="92" t="s">
        <v>198</v>
      </c>
      <c r="CL538" s="93" t="s">
        <v>1101</v>
      </c>
      <c r="CM538" s="291">
        <v>633</v>
      </c>
    </row>
    <row r="539" spans="26:91" ht="13.5">
      <c r="CI539" s="294">
        <v>17</v>
      </c>
      <c r="CJ539" s="92" t="s">
        <v>486</v>
      </c>
      <c r="CK539" s="92" t="s">
        <v>198</v>
      </c>
      <c r="CL539" s="93" t="s">
        <v>988</v>
      </c>
      <c r="CM539" s="291">
        <v>634</v>
      </c>
    </row>
    <row r="540" spans="26:91" ht="13.5">
      <c r="CI540" s="294">
        <v>17</v>
      </c>
      <c r="CJ540" s="92" t="s">
        <v>486</v>
      </c>
      <c r="CK540" s="92" t="s">
        <v>198</v>
      </c>
      <c r="CL540" s="93" t="s">
        <v>980</v>
      </c>
      <c r="CM540" s="291">
        <v>635</v>
      </c>
    </row>
    <row r="541" spans="26:91" ht="13.5">
      <c r="CI541" s="294"/>
      <c r="CJ541" s="92"/>
      <c r="CK541" s="92"/>
      <c r="CL541" s="93"/>
      <c r="CM541" s="291">
        <v>636</v>
      </c>
    </row>
    <row r="542" spans="26:91" ht="13.5">
      <c r="CI542" s="294"/>
      <c r="CJ542" s="92"/>
      <c r="CK542" s="92"/>
      <c r="CL542" s="93"/>
      <c r="CM542" s="291">
        <v>637</v>
      </c>
    </row>
    <row r="543" spans="26:91" ht="13.5">
      <c r="CI543" s="294"/>
      <c r="CJ543" s="92"/>
      <c r="CK543" s="92"/>
      <c r="CL543" s="93"/>
      <c r="CM543" s="291">
        <v>638</v>
      </c>
    </row>
    <row r="544" spans="26:91" ht="13.5">
      <c r="CI544" s="294">
        <v>18</v>
      </c>
      <c r="CJ544" s="92" t="s">
        <v>92</v>
      </c>
      <c r="CK544" s="92" t="s">
        <v>739</v>
      </c>
      <c r="CL544" s="93" t="s">
        <v>740</v>
      </c>
      <c r="CM544" s="291">
        <v>639</v>
      </c>
    </row>
    <row r="545" spans="87:91" ht="13.5">
      <c r="CI545" s="294">
        <v>18</v>
      </c>
      <c r="CJ545" s="92" t="s">
        <v>92</v>
      </c>
      <c r="CK545" s="92" t="s">
        <v>739</v>
      </c>
      <c r="CL545" s="93" t="s">
        <v>741</v>
      </c>
      <c r="CM545" s="291">
        <v>640</v>
      </c>
    </row>
    <row r="546" spans="87:91" ht="13.5">
      <c r="CI546" s="294">
        <v>18</v>
      </c>
      <c r="CJ546" s="92" t="s">
        <v>92</v>
      </c>
      <c r="CK546" s="92" t="s">
        <v>739</v>
      </c>
      <c r="CL546" s="93" t="s">
        <v>742</v>
      </c>
      <c r="CM546" s="291">
        <v>641</v>
      </c>
    </row>
    <row r="547" spans="87:91" ht="13.5">
      <c r="CI547" s="294">
        <v>18</v>
      </c>
      <c r="CJ547" s="92" t="s">
        <v>92</v>
      </c>
      <c r="CK547" s="92" t="s">
        <v>739</v>
      </c>
      <c r="CL547" s="93" t="s">
        <v>743</v>
      </c>
      <c r="CM547" s="291">
        <v>642</v>
      </c>
    </row>
    <row r="548" spans="87:91" ht="13.5">
      <c r="CI548" s="294">
        <v>18</v>
      </c>
      <c r="CJ548" s="92" t="s">
        <v>92</v>
      </c>
      <c r="CK548" s="92" t="s">
        <v>739</v>
      </c>
      <c r="CL548" s="93" t="s">
        <v>744</v>
      </c>
      <c r="CM548" s="291">
        <v>643</v>
      </c>
    </row>
    <row r="549" spans="87:91" ht="13.5">
      <c r="CI549" s="294">
        <v>18</v>
      </c>
      <c r="CJ549" s="92" t="s">
        <v>92</v>
      </c>
      <c r="CK549" s="92" t="s">
        <v>739</v>
      </c>
      <c r="CL549" s="93" t="s">
        <v>745</v>
      </c>
      <c r="CM549" s="291">
        <v>644</v>
      </c>
    </row>
    <row r="550" spans="87:91" ht="13.5">
      <c r="CI550" s="294">
        <v>18</v>
      </c>
      <c r="CJ550" s="92" t="s">
        <v>92</v>
      </c>
      <c r="CK550" s="92" t="s">
        <v>739</v>
      </c>
      <c r="CL550" s="93" t="s">
        <v>746</v>
      </c>
      <c r="CM550" s="291">
        <v>645</v>
      </c>
    </row>
    <row r="551" spans="87:91" ht="13.5">
      <c r="CI551" s="294">
        <v>18</v>
      </c>
      <c r="CJ551" s="92" t="s">
        <v>92</v>
      </c>
      <c r="CK551" s="92" t="s">
        <v>739</v>
      </c>
      <c r="CL551" s="93" t="s">
        <v>747</v>
      </c>
      <c r="CM551" s="291">
        <v>646</v>
      </c>
    </row>
    <row r="552" spans="87:91" ht="13.5">
      <c r="CI552" s="294">
        <v>18</v>
      </c>
      <c r="CJ552" s="92" t="s">
        <v>92</v>
      </c>
      <c r="CK552" s="92" t="s">
        <v>739</v>
      </c>
      <c r="CL552" s="93" t="s">
        <v>748</v>
      </c>
      <c r="CM552" s="291">
        <v>647</v>
      </c>
    </row>
    <row r="553" spans="87:91" ht="13.5">
      <c r="CI553" s="294">
        <v>18</v>
      </c>
      <c r="CJ553" s="92" t="s">
        <v>92</v>
      </c>
      <c r="CK553" s="92" t="s">
        <v>739</v>
      </c>
      <c r="CL553" s="93" t="s">
        <v>749</v>
      </c>
      <c r="CM553" s="291">
        <v>648</v>
      </c>
    </row>
    <row r="554" spans="87:91" ht="13.5">
      <c r="CI554" s="294">
        <v>18</v>
      </c>
      <c r="CJ554" s="92" t="s">
        <v>92</v>
      </c>
      <c r="CK554" s="92" t="s">
        <v>739</v>
      </c>
      <c r="CL554" s="93" t="s">
        <v>750</v>
      </c>
      <c r="CM554" s="291">
        <v>649</v>
      </c>
    </row>
    <row r="555" spans="87:91" ht="13.5">
      <c r="CI555" s="294">
        <v>18</v>
      </c>
      <c r="CJ555" s="92" t="s">
        <v>92</v>
      </c>
      <c r="CK555" s="92" t="s">
        <v>739</v>
      </c>
      <c r="CL555" s="93" t="s">
        <v>751</v>
      </c>
      <c r="CM555" s="291">
        <v>650</v>
      </c>
    </row>
    <row r="556" spans="87:91" ht="13.5">
      <c r="CI556" s="294">
        <v>18</v>
      </c>
      <c r="CJ556" s="92" t="s">
        <v>92</v>
      </c>
      <c r="CK556" s="92" t="s">
        <v>739</v>
      </c>
      <c r="CL556" s="93" t="s">
        <v>1102</v>
      </c>
      <c r="CM556" s="291">
        <v>651</v>
      </c>
    </row>
    <row r="557" spans="87:91" ht="13.5">
      <c r="CI557" s="294">
        <v>18</v>
      </c>
      <c r="CJ557" s="92" t="s">
        <v>92</v>
      </c>
      <c r="CK557" s="92" t="s">
        <v>739</v>
      </c>
      <c r="CL557" s="93" t="s">
        <v>752</v>
      </c>
      <c r="CM557" s="291">
        <v>652</v>
      </c>
    </row>
    <row r="558" spans="87:91" ht="13.5">
      <c r="CI558" s="294">
        <v>18</v>
      </c>
      <c r="CJ558" s="92" t="s">
        <v>92</v>
      </c>
      <c r="CK558" s="92" t="s">
        <v>739</v>
      </c>
      <c r="CL558" s="93" t="s">
        <v>753</v>
      </c>
      <c r="CM558" s="291">
        <v>653</v>
      </c>
    </row>
    <row r="559" spans="87:91" ht="13.5">
      <c r="CI559" s="294">
        <v>18</v>
      </c>
      <c r="CJ559" s="92" t="s">
        <v>92</v>
      </c>
      <c r="CK559" s="92" t="s">
        <v>739</v>
      </c>
      <c r="CL559" s="93" t="s">
        <v>754</v>
      </c>
      <c r="CM559" s="291">
        <v>654</v>
      </c>
    </row>
    <row r="560" spans="87:91" ht="13.5">
      <c r="CI560" s="294">
        <v>18</v>
      </c>
      <c r="CJ560" s="92" t="s">
        <v>92</v>
      </c>
      <c r="CK560" s="92" t="s">
        <v>739</v>
      </c>
      <c r="CL560" s="93" t="s">
        <v>755</v>
      </c>
      <c r="CM560" s="291">
        <v>655</v>
      </c>
    </row>
    <row r="561" spans="87:91" ht="13.5">
      <c r="CI561" s="294">
        <v>18</v>
      </c>
      <c r="CJ561" s="92" t="s">
        <v>92</v>
      </c>
      <c r="CK561" s="92" t="s">
        <v>739</v>
      </c>
      <c r="CL561" s="93" t="s">
        <v>756</v>
      </c>
      <c r="CM561" s="291">
        <v>656</v>
      </c>
    </row>
    <row r="562" spans="87:91" ht="13.5">
      <c r="CI562" s="294">
        <v>18</v>
      </c>
      <c r="CJ562" s="92" t="s">
        <v>92</v>
      </c>
      <c r="CK562" s="92" t="s">
        <v>739</v>
      </c>
      <c r="CL562" s="93" t="s">
        <v>757</v>
      </c>
      <c r="CM562" s="291">
        <v>657</v>
      </c>
    </row>
    <row r="563" spans="87:91" ht="13.5">
      <c r="CI563" s="294">
        <v>18</v>
      </c>
      <c r="CJ563" s="92" t="s">
        <v>92</v>
      </c>
      <c r="CK563" s="92" t="s">
        <v>739</v>
      </c>
      <c r="CL563" s="93" t="s">
        <v>758</v>
      </c>
      <c r="CM563" s="291">
        <v>658</v>
      </c>
    </row>
    <row r="564" spans="87:91" ht="13.5">
      <c r="CI564" s="294">
        <v>18</v>
      </c>
      <c r="CJ564" s="92" t="s">
        <v>92</v>
      </c>
      <c r="CK564" s="92" t="s">
        <v>739</v>
      </c>
      <c r="CL564" s="93" t="s">
        <v>759</v>
      </c>
      <c r="CM564" s="291">
        <v>659</v>
      </c>
    </row>
    <row r="565" spans="87:91" ht="13.5">
      <c r="CI565" s="294">
        <v>18</v>
      </c>
      <c r="CJ565" s="92" t="s">
        <v>92</v>
      </c>
      <c r="CK565" s="92" t="s">
        <v>739</v>
      </c>
      <c r="CL565" s="93" t="s">
        <v>760</v>
      </c>
      <c r="CM565" s="291">
        <v>660</v>
      </c>
    </row>
    <row r="566" spans="87:91" ht="13.5">
      <c r="CI566" s="294">
        <v>18</v>
      </c>
      <c r="CJ566" s="92" t="s">
        <v>92</v>
      </c>
      <c r="CK566" s="92" t="s">
        <v>739</v>
      </c>
      <c r="CL566" s="93" t="s">
        <v>761</v>
      </c>
      <c r="CM566" s="291">
        <v>661</v>
      </c>
    </row>
    <row r="567" spans="87:91" ht="13.5">
      <c r="CI567" s="294">
        <v>18</v>
      </c>
      <c r="CJ567" s="92" t="s">
        <v>92</v>
      </c>
      <c r="CK567" s="92" t="s">
        <v>739</v>
      </c>
      <c r="CL567" s="93" t="s">
        <v>762</v>
      </c>
      <c r="CM567" s="291">
        <v>662</v>
      </c>
    </row>
    <row r="568" spans="87:91" ht="13.5">
      <c r="CI568" s="294">
        <v>18</v>
      </c>
      <c r="CJ568" s="92" t="s">
        <v>92</v>
      </c>
      <c r="CK568" s="92" t="s">
        <v>739</v>
      </c>
      <c r="CL568" s="93" t="s">
        <v>763</v>
      </c>
      <c r="CM568" s="291">
        <v>663</v>
      </c>
    </row>
    <row r="569" spans="87:91" ht="13.5">
      <c r="CI569" s="294">
        <v>18</v>
      </c>
      <c r="CJ569" s="92" t="s">
        <v>92</v>
      </c>
      <c r="CK569" s="92" t="s">
        <v>739</v>
      </c>
      <c r="CL569" s="93" t="s">
        <v>764</v>
      </c>
      <c r="CM569" s="291">
        <v>664</v>
      </c>
    </row>
    <row r="570" spans="87:91" ht="13.5">
      <c r="CI570" s="294">
        <v>18</v>
      </c>
      <c r="CJ570" s="92" t="s">
        <v>92</v>
      </c>
      <c r="CK570" s="92" t="s">
        <v>739</v>
      </c>
      <c r="CL570" s="93" t="s">
        <v>765</v>
      </c>
      <c r="CM570" s="291">
        <v>665</v>
      </c>
    </row>
    <row r="571" spans="87:91" ht="13.5">
      <c r="CI571" s="294">
        <v>18</v>
      </c>
      <c r="CJ571" s="92" t="s">
        <v>92</v>
      </c>
      <c r="CK571" s="92" t="s">
        <v>739</v>
      </c>
      <c r="CL571" s="93" t="s">
        <v>766</v>
      </c>
      <c r="CM571" s="291">
        <v>666</v>
      </c>
    </row>
    <row r="572" spans="87:91" ht="13.5">
      <c r="CI572" s="294">
        <v>18</v>
      </c>
      <c r="CJ572" s="92" t="s">
        <v>92</v>
      </c>
      <c r="CK572" s="92" t="s">
        <v>739</v>
      </c>
      <c r="CL572" s="93" t="s">
        <v>767</v>
      </c>
      <c r="CM572" s="291">
        <v>667</v>
      </c>
    </row>
    <row r="573" spans="87:91" ht="13.5">
      <c r="CI573" s="294">
        <v>18</v>
      </c>
      <c r="CJ573" s="92" t="s">
        <v>92</v>
      </c>
      <c r="CK573" s="92" t="s">
        <v>739</v>
      </c>
      <c r="CL573" s="93" t="s">
        <v>768</v>
      </c>
      <c r="CM573" s="291">
        <v>668</v>
      </c>
    </row>
    <row r="574" spans="87:91" ht="13.5">
      <c r="CI574" s="294">
        <v>18</v>
      </c>
      <c r="CJ574" s="92" t="s">
        <v>92</v>
      </c>
      <c r="CK574" s="92" t="s">
        <v>739</v>
      </c>
      <c r="CL574" s="93" t="s">
        <v>769</v>
      </c>
      <c r="CM574" s="291">
        <v>669</v>
      </c>
    </row>
    <row r="575" spans="87:91" ht="13.5">
      <c r="CI575" s="294">
        <v>18</v>
      </c>
      <c r="CJ575" s="92" t="s">
        <v>92</v>
      </c>
      <c r="CK575" s="92" t="s">
        <v>739</v>
      </c>
      <c r="CL575" s="93" t="s">
        <v>770</v>
      </c>
      <c r="CM575" s="291">
        <v>670</v>
      </c>
    </row>
    <row r="576" spans="87:91" ht="13.5">
      <c r="CI576" s="294">
        <v>18</v>
      </c>
      <c r="CJ576" s="92" t="s">
        <v>92</v>
      </c>
      <c r="CK576" s="92" t="s">
        <v>739</v>
      </c>
      <c r="CL576" s="93" t="s">
        <v>771</v>
      </c>
      <c r="CM576" s="291">
        <v>671</v>
      </c>
    </row>
    <row r="577" spans="87:91" ht="13.5">
      <c r="CI577" s="294">
        <v>18</v>
      </c>
      <c r="CJ577" s="92" t="s">
        <v>92</v>
      </c>
      <c r="CK577" s="92" t="s">
        <v>739</v>
      </c>
      <c r="CL577" s="93" t="s">
        <v>772</v>
      </c>
      <c r="CM577" s="291">
        <v>672</v>
      </c>
    </row>
    <row r="578" spans="87:91" ht="13.5">
      <c r="CI578" s="294">
        <v>18</v>
      </c>
      <c r="CJ578" s="92" t="s">
        <v>92</v>
      </c>
      <c r="CK578" s="92" t="s">
        <v>739</v>
      </c>
      <c r="CL578" s="93" t="s">
        <v>773</v>
      </c>
      <c r="CM578" s="291">
        <v>673</v>
      </c>
    </row>
    <row r="579" spans="87:91" ht="13.5">
      <c r="CI579" s="294">
        <v>18</v>
      </c>
      <c r="CJ579" s="92" t="s">
        <v>92</v>
      </c>
      <c r="CK579" s="92" t="s">
        <v>739</v>
      </c>
      <c r="CL579" s="93" t="s">
        <v>774</v>
      </c>
      <c r="CM579" s="291">
        <v>674</v>
      </c>
    </row>
    <row r="580" spans="87:91" ht="13.5">
      <c r="CI580" s="294">
        <v>18</v>
      </c>
      <c r="CJ580" s="92" t="s">
        <v>92</v>
      </c>
      <c r="CK580" s="92" t="s">
        <v>739</v>
      </c>
      <c r="CL580" s="93" t="s">
        <v>775</v>
      </c>
      <c r="CM580" s="291">
        <v>675</v>
      </c>
    </row>
    <row r="581" spans="87:91" ht="13.5">
      <c r="CI581" s="294">
        <v>18</v>
      </c>
      <c r="CJ581" s="92" t="s">
        <v>92</v>
      </c>
      <c r="CK581" s="92" t="s">
        <v>739</v>
      </c>
      <c r="CL581" s="93" t="s">
        <v>776</v>
      </c>
      <c r="CM581" s="291">
        <v>676</v>
      </c>
    </row>
    <row r="582" spans="87:91" ht="13.5">
      <c r="CI582" s="294">
        <v>18</v>
      </c>
      <c r="CJ582" s="92" t="s">
        <v>92</v>
      </c>
      <c r="CK582" s="92" t="s">
        <v>739</v>
      </c>
      <c r="CL582" s="93" t="s">
        <v>777</v>
      </c>
      <c r="CM582" s="291">
        <v>677</v>
      </c>
    </row>
    <row r="583" spans="87:91" ht="13.5">
      <c r="CI583" s="294">
        <v>18</v>
      </c>
      <c r="CJ583" s="92" t="s">
        <v>92</v>
      </c>
      <c r="CK583" s="92" t="s">
        <v>739</v>
      </c>
      <c r="CL583" s="93" t="s">
        <v>778</v>
      </c>
      <c r="CM583" s="291">
        <v>678</v>
      </c>
    </row>
    <row r="584" spans="87:91" ht="13.5">
      <c r="CI584" s="294">
        <v>18</v>
      </c>
      <c r="CJ584" s="92" t="s">
        <v>92</v>
      </c>
      <c r="CK584" s="92" t="s">
        <v>739</v>
      </c>
      <c r="CL584" s="93" t="s">
        <v>779</v>
      </c>
      <c r="CM584" s="291">
        <v>679</v>
      </c>
    </row>
    <row r="585" spans="87:91" ht="13.5">
      <c r="CI585" s="294">
        <v>18</v>
      </c>
      <c r="CJ585" s="92" t="s">
        <v>92</v>
      </c>
      <c r="CK585" s="92" t="s">
        <v>739</v>
      </c>
      <c r="CL585" s="93" t="s">
        <v>780</v>
      </c>
      <c r="CM585" s="291">
        <v>680</v>
      </c>
    </row>
    <row r="586" spans="87:91" ht="13.5">
      <c r="CI586" s="294">
        <v>18</v>
      </c>
      <c r="CJ586" s="92" t="s">
        <v>92</v>
      </c>
      <c r="CK586" s="92" t="s">
        <v>739</v>
      </c>
      <c r="CL586" s="93" t="s">
        <v>781</v>
      </c>
      <c r="CM586" s="291">
        <v>681</v>
      </c>
    </row>
    <row r="587" spans="87:91" ht="13.5">
      <c r="CI587" s="294">
        <v>18</v>
      </c>
      <c r="CJ587" s="92" t="s">
        <v>92</v>
      </c>
      <c r="CK587" s="92" t="s">
        <v>739</v>
      </c>
      <c r="CL587" s="93" t="s">
        <v>782</v>
      </c>
      <c r="CM587" s="291">
        <v>682</v>
      </c>
    </row>
    <row r="588" spans="87:91" ht="13.5">
      <c r="CI588" s="294">
        <v>18</v>
      </c>
      <c r="CJ588" s="92" t="s">
        <v>92</v>
      </c>
      <c r="CK588" s="92" t="s">
        <v>739</v>
      </c>
      <c r="CL588" s="93" t="s">
        <v>783</v>
      </c>
      <c r="CM588" s="291">
        <v>683</v>
      </c>
    </row>
    <row r="589" spans="87:91" ht="13.5">
      <c r="CI589" s="294">
        <v>18</v>
      </c>
      <c r="CJ589" s="92" t="s">
        <v>92</v>
      </c>
      <c r="CK589" s="92" t="s">
        <v>739</v>
      </c>
      <c r="CL589" s="93" t="s">
        <v>784</v>
      </c>
      <c r="CM589" s="291">
        <v>684</v>
      </c>
    </row>
    <row r="590" spans="87:91" ht="13.5">
      <c r="CI590" s="294">
        <v>18</v>
      </c>
      <c r="CJ590" s="92" t="s">
        <v>92</v>
      </c>
      <c r="CK590" s="92" t="s">
        <v>739</v>
      </c>
      <c r="CL590" s="93" t="s">
        <v>785</v>
      </c>
      <c r="CM590" s="291">
        <v>685</v>
      </c>
    </row>
    <row r="591" spans="87:91" ht="13.5">
      <c r="CI591" s="294">
        <v>18</v>
      </c>
      <c r="CJ591" s="92" t="s">
        <v>92</v>
      </c>
      <c r="CK591" s="92" t="s">
        <v>739</v>
      </c>
      <c r="CL591" s="93" t="s">
        <v>786</v>
      </c>
      <c r="CM591" s="291">
        <v>686</v>
      </c>
    </row>
    <row r="592" spans="87:91" ht="13.5">
      <c r="CI592" s="294">
        <v>18</v>
      </c>
      <c r="CJ592" s="92" t="s">
        <v>92</v>
      </c>
      <c r="CK592" s="92" t="s">
        <v>739</v>
      </c>
      <c r="CL592" s="93" t="s">
        <v>787</v>
      </c>
      <c r="CM592" s="291">
        <v>687</v>
      </c>
    </row>
    <row r="593" spans="87:91" ht="13.5">
      <c r="CI593" s="294">
        <v>18</v>
      </c>
      <c r="CJ593" s="92" t="s">
        <v>92</v>
      </c>
      <c r="CK593" s="92" t="s">
        <v>739</v>
      </c>
      <c r="CL593" s="93" t="s">
        <v>788</v>
      </c>
      <c r="CM593" s="291">
        <v>688</v>
      </c>
    </row>
    <row r="594" spans="87:91" ht="13.5">
      <c r="CI594" s="294">
        <v>18</v>
      </c>
      <c r="CJ594" s="92" t="s">
        <v>92</v>
      </c>
      <c r="CK594" s="92" t="s">
        <v>739</v>
      </c>
      <c r="CL594" s="93" t="s">
        <v>789</v>
      </c>
      <c r="CM594" s="291">
        <v>689</v>
      </c>
    </row>
    <row r="595" spans="87:91" ht="13.5">
      <c r="CI595" s="294">
        <v>18</v>
      </c>
      <c r="CJ595" s="92" t="s">
        <v>92</v>
      </c>
      <c r="CK595" s="92" t="s">
        <v>739</v>
      </c>
      <c r="CL595" s="93" t="s">
        <v>790</v>
      </c>
      <c r="CM595" s="291">
        <v>690</v>
      </c>
    </row>
    <row r="596" spans="87:91" ht="13.5">
      <c r="CI596" s="294">
        <v>18</v>
      </c>
      <c r="CJ596" s="92" t="s">
        <v>92</v>
      </c>
      <c r="CK596" s="92" t="s">
        <v>739</v>
      </c>
      <c r="CL596" s="93" t="s">
        <v>791</v>
      </c>
      <c r="CM596" s="291">
        <v>691</v>
      </c>
    </row>
    <row r="597" spans="87:91" ht="13.5">
      <c r="CI597" s="294">
        <v>18</v>
      </c>
      <c r="CJ597" s="92" t="s">
        <v>92</v>
      </c>
      <c r="CK597" s="92" t="s">
        <v>739</v>
      </c>
      <c r="CL597" s="93" t="s">
        <v>792</v>
      </c>
      <c r="CM597" s="291">
        <v>692</v>
      </c>
    </row>
    <row r="598" spans="87:91" ht="13.5">
      <c r="CI598" s="294">
        <v>18</v>
      </c>
      <c r="CJ598" s="92" t="s">
        <v>92</v>
      </c>
      <c r="CK598" s="92" t="s">
        <v>739</v>
      </c>
      <c r="CL598" s="93" t="s">
        <v>793</v>
      </c>
      <c r="CM598" s="291">
        <v>693</v>
      </c>
    </row>
    <row r="599" spans="87:91" ht="13.5">
      <c r="CI599" s="294">
        <v>18</v>
      </c>
      <c r="CJ599" s="92" t="s">
        <v>92</v>
      </c>
      <c r="CK599" s="92" t="s">
        <v>739</v>
      </c>
      <c r="CL599" s="93" t="s">
        <v>1103</v>
      </c>
      <c r="CM599" s="291">
        <v>694</v>
      </c>
    </row>
    <row r="600" spans="87:91" ht="13.5">
      <c r="CI600" s="294"/>
      <c r="CJ600" s="92"/>
      <c r="CK600" s="92"/>
      <c r="CL600" s="93"/>
      <c r="CM600" s="291">
        <v>695</v>
      </c>
    </row>
    <row r="601" spans="87:91" ht="13.5">
      <c r="CI601" s="294"/>
      <c r="CJ601" s="92"/>
      <c r="CK601" s="92"/>
      <c r="CL601" s="93"/>
      <c r="CM601" s="291">
        <v>696</v>
      </c>
    </row>
    <row r="602" spans="87:91" ht="13.5">
      <c r="CI602" s="294"/>
      <c r="CJ602" s="92"/>
      <c r="CK602" s="92"/>
      <c r="CL602" s="93"/>
      <c r="CM602" s="291">
        <v>697</v>
      </c>
    </row>
    <row r="603" spans="87:91" ht="13.5">
      <c r="CI603" s="294">
        <v>19</v>
      </c>
      <c r="CJ603" s="92" t="s">
        <v>794</v>
      </c>
      <c r="CK603" s="92" t="s">
        <v>93</v>
      </c>
      <c r="CL603" s="93" t="s">
        <v>795</v>
      </c>
      <c r="CM603" s="291">
        <v>698</v>
      </c>
    </row>
    <row r="604" spans="87:91" ht="13.5">
      <c r="CI604" s="294">
        <v>19</v>
      </c>
      <c r="CJ604" s="92" t="s">
        <v>794</v>
      </c>
      <c r="CK604" s="92" t="s">
        <v>93</v>
      </c>
      <c r="CL604" s="93" t="s">
        <v>796</v>
      </c>
      <c r="CM604" s="291">
        <v>699</v>
      </c>
    </row>
    <row r="605" spans="87:91" ht="13.5">
      <c r="CI605" s="294">
        <v>19</v>
      </c>
      <c r="CJ605" s="92" t="s">
        <v>794</v>
      </c>
      <c r="CK605" s="92" t="s">
        <v>93</v>
      </c>
      <c r="CL605" s="93" t="s">
        <v>797</v>
      </c>
      <c r="CM605" s="291">
        <v>700</v>
      </c>
    </row>
    <row r="606" spans="87:91" ht="13.5">
      <c r="CI606" s="294">
        <v>19</v>
      </c>
      <c r="CJ606" s="92" t="s">
        <v>794</v>
      </c>
      <c r="CK606" s="92" t="s">
        <v>93</v>
      </c>
      <c r="CL606" s="93" t="s">
        <v>798</v>
      </c>
      <c r="CM606" s="291">
        <v>701</v>
      </c>
    </row>
    <row r="607" spans="87:91" ht="13.5">
      <c r="CI607" s="294">
        <v>19</v>
      </c>
      <c r="CJ607" s="92" t="s">
        <v>794</v>
      </c>
      <c r="CK607" s="92" t="s">
        <v>93</v>
      </c>
      <c r="CL607" s="93" t="s">
        <v>799</v>
      </c>
      <c r="CM607" s="291">
        <v>702</v>
      </c>
    </row>
    <row r="608" spans="87:91" ht="13.5">
      <c r="CI608" s="294">
        <v>19</v>
      </c>
      <c r="CJ608" s="92" t="s">
        <v>794</v>
      </c>
      <c r="CK608" s="92" t="s">
        <v>93</v>
      </c>
      <c r="CL608" s="93" t="s">
        <v>800</v>
      </c>
      <c r="CM608" s="291">
        <v>703</v>
      </c>
    </row>
    <row r="609" spans="87:91" ht="13.5">
      <c r="CI609" s="294">
        <v>19</v>
      </c>
      <c r="CJ609" s="92" t="s">
        <v>794</v>
      </c>
      <c r="CK609" s="92" t="s">
        <v>93</v>
      </c>
      <c r="CL609" s="93" t="s">
        <v>801</v>
      </c>
      <c r="CM609" s="291">
        <v>704</v>
      </c>
    </row>
    <row r="610" spans="87:91" ht="13.5">
      <c r="CI610" s="294">
        <v>19</v>
      </c>
      <c r="CJ610" s="92" t="s">
        <v>794</v>
      </c>
      <c r="CK610" s="92" t="s">
        <v>93</v>
      </c>
      <c r="CL610" s="93" t="s">
        <v>802</v>
      </c>
      <c r="CM610" s="291">
        <v>705</v>
      </c>
    </row>
    <row r="611" spans="87:91" ht="13.5">
      <c r="CI611" s="294">
        <v>19</v>
      </c>
      <c r="CJ611" s="92" t="s">
        <v>794</v>
      </c>
      <c r="CK611" s="92" t="s">
        <v>93</v>
      </c>
      <c r="CL611" s="93" t="s">
        <v>803</v>
      </c>
      <c r="CM611" s="291">
        <v>706</v>
      </c>
    </row>
    <row r="612" spans="87:91" ht="13.5">
      <c r="CI612" s="294">
        <v>19</v>
      </c>
      <c r="CJ612" s="92" t="s">
        <v>794</v>
      </c>
      <c r="CK612" s="92" t="s">
        <v>93</v>
      </c>
      <c r="CL612" s="93" t="s">
        <v>804</v>
      </c>
      <c r="CM612" s="291">
        <v>707</v>
      </c>
    </row>
    <row r="613" spans="87:91" ht="13.5">
      <c r="CI613" s="294">
        <v>19</v>
      </c>
      <c r="CJ613" s="92" t="s">
        <v>794</v>
      </c>
      <c r="CK613" s="92" t="s">
        <v>93</v>
      </c>
      <c r="CL613" s="93" t="s">
        <v>805</v>
      </c>
      <c r="CM613" s="291">
        <v>708</v>
      </c>
    </row>
    <row r="614" spans="87:91" ht="13.5">
      <c r="CI614" s="294">
        <v>19</v>
      </c>
      <c r="CJ614" s="92" t="s">
        <v>794</v>
      </c>
      <c r="CK614" s="92" t="s">
        <v>93</v>
      </c>
      <c r="CL614" s="93" t="s">
        <v>806</v>
      </c>
      <c r="CM614" s="291">
        <v>709</v>
      </c>
    </row>
    <row r="615" spans="87:91" ht="13.5">
      <c r="CI615" s="294">
        <v>19</v>
      </c>
      <c r="CJ615" s="92" t="s">
        <v>794</v>
      </c>
      <c r="CK615" s="92" t="s">
        <v>93</v>
      </c>
      <c r="CL615" s="93" t="s">
        <v>807</v>
      </c>
      <c r="CM615" s="291">
        <v>710</v>
      </c>
    </row>
    <row r="616" spans="87:91" ht="13.5">
      <c r="CI616" s="294">
        <v>19</v>
      </c>
      <c r="CJ616" s="92" t="s">
        <v>794</v>
      </c>
      <c r="CK616" s="92" t="s">
        <v>93</v>
      </c>
      <c r="CL616" s="93" t="s">
        <v>808</v>
      </c>
      <c r="CM616" s="291">
        <v>711</v>
      </c>
    </row>
    <row r="617" spans="87:91" ht="13.5">
      <c r="CI617" s="294">
        <v>19</v>
      </c>
      <c r="CJ617" s="92" t="s">
        <v>794</v>
      </c>
      <c r="CK617" s="92" t="s">
        <v>93</v>
      </c>
      <c r="CL617" s="93" t="s">
        <v>809</v>
      </c>
      <c r="CM617" s="291">
        <v>712</v>
      </c>
    </row>
    <row r="618" spans="87:91" ht="13.5">
      <c r="CI618" s="294">
        <v>19</v>
      </c>
      <c r="CJ618" s="92" t="s">
        <v>794</v>
      </c>
      <c r="CK618" s="92" t="s">
        <v>93</v>
      </c>
      <c r="CL618" s="93" t="s">
        <v>810</v>
      </c>
      <c r="CM618" s="291">
        <v>713</v>
      </c>
    </row>
    <row r="619" spans="87:91" ht="13.5">
      <c r="CI619" s="294">
        <v>19</v>
      </c>
      <c r="CJ619" s="92" t="s">
        <v>794</v>
      </c>
      <c r="CK619" s="92" t="s">
        <v>93</v>
      </c>
      <c r="CL619" s="93" t="s">
        <v>811</v>
      </c>
      <c r="CM619" s="291">
        <v>714</v>
      </c>
    </row>
    <row r="620" spans="87:91" ht="13.5">
      <c r="CI620" s="294">
        <v>19</v>
      </c>
      <c r="CJ620" s="92" t="s">
        <v>794</v>
      </c>
      <c r="CK620" s="92" t="s">
        <v>93</v>
      </c>
      <c r="CL620" s="93" t="s">
        <v>812</v>
      </c>
      <c r="CM620" s="291">
        <v>715</v>
      </c>
    </row>
    <row r="621" spans="87:91" ht="13.5">
      <c r="CI621" s="294">
        <v>19</v>
      </c>
      <c r="CJ621" s="92" t="s">
        <v>794</v>
      </c>
      <c r="CK621" s="92" t="s">
        <v>93</v>
      </c>
      <c r="CL621" s="93" t="s">
        <v>813</v>
      </c>
      <c r="CM621" s="291">
        <v>716</v>
      </c>
    </row>
    <row r="622" spans="87:91" ht="13.5">
      <c r="CI622" s="294">
        <v>19</v>
      </c>
      <c r="CJ622" s="92" t="s">
        <v>794</v>
      </c>
      <c r="CK622" s="92" t="s">
        <v>93</v>
      </c>
      <c r="CL622" s="93" t="s">
        <v>814</v>
      </c>
      <c r="CM622" s="291">
        <v>717</v>
      </c>
    </row>
    <row r="623" spans="87:91" ht="13.5">
      <c r="CI623" s="294">
        <v>19</v>
      </c>
      <c r="CJ623" s="92" t="s">
        <v>794</v>
      </c>
      <c r="CK623" s="92" t="s">
        <v>93</v>
      </c>
      <c r="CL623" s="93" t="s">
        <v>815</v>
      </c>
      <c r="CM623" s="291">
        <v>718</v>
      </c>
    </row>
    <row r="624" spans="87:91" ht="13.5">
      <c r="CI624" s="294">
        <v>19</v>
      </c>
      <c r="CJ624" s="92" t="s">
        <v>794</v>
      </c>
      <c r="CK624" s="92" t="s">
        <v>93</v>
      </c>
      <c r="CL624" s="93" t="s">
        <v>816</v>
      </c>
      <c r="CM624" s="291">
        <v>719</v>
      </c>
    </row>
    <row r="625" spans="87:91" ht="13.5">
      <c r="CI625" s="294">
        <v>19</v>
      </c>
      <c r="CJ625" s="92" t="s">
        <v>794</v>
      </c>
      <c r="CK625" s="92" t="s">
        <v>93</v>
      </c>
      <c r="CL625" s="93" t="s">
        <v>817</v>
      </c>
      <c r="CM625" s="291">
        <v>720</v>
      </c>
    </row>
    <row r="626" spans="87:91" ht="13.5">
      <c r="CI626" s="294">
        <v>19</v>
      </c>
      <c r="CJ626" s="92" t="s">
        <v>794</v>
      </c>
      <c r="CK626" s="92" t="s">
        <v>93</v>
      </c>
      <c r="CL626" s="93" t="s">
        <v>818</v>
      </c>
      <c r="CM626" s="291">
        <v>721</v>
      </c>
    </row>
    <row r="627" spans="87:91" ht="13.5">
      <c r="CI627" s="294">
        <v>19</v>
      </c>
      <c r="CJ627" s="92" t="s">
        <v>794</v>
      </c>
      <c r="CK627" s="92" t="s">
        <v>93</v>
      </c>
      <c r="CL627" s="93" t="s">
        <v>819</v>
      </c>
      <c r="CM627" s="291">
        <v>722</v>
      </c>
    </row>
    <row r="628" spans="87:91" ht="13.5">
      <c r="CI628" s="294">
        <v>19</v>
      </c>
      <c r="CJ628" s="92" t="s">
        <v>794</v>
      </c>
      <c r="CK628" s="92" t="s">
        <v>93</v>
      </c>
      <c r="CL628" s="93" t="s">
        <v>820</v>
      </c>
      <c r="CM628" s="291">
        <v>723</v>
      </c>
    </row>
    <row r="629" spans="87:91" ht="13.5">
      <c r="CI629" s="294">
        <v>19</v>
      </c>
      <c r="CJ629" s="92" t="s">
        <v>794</v>
      </c>
      <c r="CK629" s="92" t="s">
        <v>93</v>
      </c>
      <c r="CL629" s="93" t="s">
        <v>821</v>
      </c>
      <c r="CM629" s="291">
        <v>724</v>
      </c>
    </row>
    <row r="630" spans="87:91" ht="13.5">
      <c r="CI630" s="294">
        <v>19</v>
      </c>
      <c r="CJ630" s="92" t="s">
        <v>794</v>
      </c>
      <c r="CK630" s="92" t="s">
        <v>93</v>
      </c>
      <c r="CL630" s="93" t="s">
        <v>822</v>
      </c>
      <c r="CM630" s="291">
        <v>725</v>
      </c>
    </row>
    <row r="631" spans="87:91" ht="13.5">
      <c r="CI631" s="294">
        <v>19</v>
      </c>
      <c r="CJ631" s="92" t="s">
        <v>794</v>
      </c>
      <c r="CK631" s="92" t="s">
        <v>93</v>
      </c>
      <c r="CL631" s="93" t="s">
        <v>823</v>
      </c>
      <c r="CM631" s="291">
        <v>726</v>
      </c>
    </row>
    <row r="632" spans="87:91" ht="13.5">
      <c r="CI632" s="294">
        <v>19</v>
      </c>
      <c r="CJ632" s="92" t="s">
        <v>794</v>
      </c>
      <c r="CK632" s="92" t="s">
        <v>93</v>
      </c>
      <c r="CL632" s="93" t="s">
        <v>824</v>
      </c>
      <c r="CM632" s="291">
        <v>727</v>
      </c>
    </row>
    <row r="633" spans="87:91" ht="13.5">
      <c r="CI633" s="294">
        <v>19</v>
      </c>
      <c r="CJ633" s="92" t="s">
        <v>794</v>
      </c>
      <c r="CK633" s="92" t="s">
        <v>93</v>
      </c>
      <c r="CL633" s="93" t="s">
        <v>825</v>
      </c>
      <c r="CM633" s="291">
        <v>728</v>
      </c>
    </row>
    <row r="634" spans="87:91" ht="13.5">
      <c r="CI634" s="294">
        <v>19</v>
      </c>
      <c r="CJ634" s="92" t="s">
        <v>794</v>
      </c>
      <c r="CK634" s="92" t="s">
        <v>93</v>
      </c>
      <c r="CL634" s="93" t="s">
        <v>826</v>
      </c>
      <c r="CM634" s="291">
        <v>729</v>
      </c>
    </row>
    <row r="635" spans="87:91" ht="13.5">
      <c r="CI635" s="294">
        <v>19</v>
      </c>
      <c r="CJ635" s="92" t="s">
        <v>794</v>
      </c>
      <c r="CK635" s="92" t="s">
        <v>93</v>
      </c>
      <c r="CL635" s="93" t="s">
        <v>827</v>
      </c>
      <c r="CM635" s="291">
        <v>730</v>
      </c>
    </row>
    <row r="636" spans="87:91" ht="13.5">
      <c r="CI636" s="294">
        <v>19</v>
      </c>
      <c r="CJ636" s="92" t="s">
        <v>794</v>
      </c>
      <c r="CK636" s="92" t="s">
        <v>93</v>
      </c>
      <c r="CL636" s="93" t="s">
        <v>828</v>
      </c>
      <c r="CM636" s="291">
        <v>731</v>
      </c>
    </row>
    <row r="637" spans="87:91" ht="13.5">
      <c r="CI637" s="294">
        <v>19</v>
      </c>
      <c r="CJ637" s="92" t="s">
        <v>794</v>
      </c>
      <c r="CK637" s="92" t="s">
        <v>93</v>
      </c>
      <c r="CL637" s="93" t="s">
        <v>829</v>
      </c>
      <c r="CM637" s="291">
        <v>732</v>
      </c>
    </row>
    <row r="638" spans="87:91" ht="13.5">
      <c r="CI638" s="294">
        <v>19</v>
      </c>
      <c r="CJ638" s="92" t="s">
        <v>794</v>
      </c>
      <c r="CK638" s="92" t="s">
        <v>93</v>
      </c>
      <c r="CL638" s="93" t="s">
        <v>830</v>
      </c>
      <c r="CM638" s="291">
        <v>733</v>
      </c>
    </row>
    <row r="639" spans="87:91" ht="13.5">
      <c r="CI639" s="294">
        <v>19</v>
      </c>
      <c r="CJ639" s="92" t="s">
        <v>794</v>
      </c>
      <c r="CK639" s="92" t="s">
        <v>93</v>
      </c>
      <c r="CL639" s="93" t="s">
        <v>831</v>
      </c>
      <c r="CM639" s="291">
        <v>734</v>
      </c>
    </row>
    <row r="640" spans="87:91" ht="13.5">
      <c r="CI640" s="294">
        <v>19</v>
      </c>
      <c r="CJ640" s="92" t="s">
        <v>794</v>
      </c>
      <c r="CK640" s="92" t="s">
        <v>93</v>
      </c>
      <c r="CL640" s="93" t="s">
        <v>832</v>
      </c>
      <c r="CM640" s="291">
        <v>735</v>
      </c>
    </row>
    <row r="641" spans="87:91" ht="13.5">
      <c r="CI641" s="294">
        <v>19</v>
      </c>
      <c r="CJ641" s="92" t="s">
        <v>794</v>
      </c>
      <c r="CK641" s="92" t="s">
        <v>93</v>
      </c>
      <c r="CL641" s="93" t="s">
        <v>833</v>
      </c>
      <c r="CM641" s="291">
        <v>736</v>
      </c>
    </row>
    <row r="642" spans="87:91" ht="13.5">
      <c r="CI642" s="294">
        <v>19</v>
      </c>
      <c r="CJ642" s="92" t="s">
        <v>794</v>
      </c>
      <c r="CK642" s="92" t="s">
        <v>93</v>
      </c>
      <c r="CL642" s="93" t="s">
        <v>834</v>
      </c>
      <c r="CM642" s="291">
        <v>737</v>
      </c>
    </row>
    <row r="643" spans="87:91" ht="13.5">
      <c r="CI643" s="294">
        <v>19</v>
      </c>
      <c r="CJ643" s="92" t="s">
        <v>794</v>
      </c>
      <c r="CK643" s="92" t="s">
        <v>93</v>
      </c>
      <c r="CL643" s="93" t="s">
        <v>835</v>
      </c>
      <c r="CM643" s="291">
        <v>738</v>
      </c>
    </row>
    <row r="644" spans="87:91" ht="13.5">
      <c r="CI644" s="294">
        <v>19</v>
      </c>
      <c r="CJ644" s="92" t="s">
        <v>794</v>
      </c>
      <c r="CK644" s="92" t="s">
        <v>93</v>
      </c>
      <c r="CL644" s="93" t="s">
        <v>836</v>
      </c>
      <c r="CM644" s="291">
        <v>739</v>
      </c>
    </row>
    <row r="645" spans="87:91" ht="13.5">
      <c r="CI645" s="294">
        <v>19</v>
      </c>
      <c r="CJ645" s="92" t="s">
        <v>794</v>
      </c>
      <c r="CK645" s="92" t="s">
        <v>93</v>
      </c>
      <c r="CL645" s="93" t="s">
        <v>837</v>
      </c>
      <c r="CM645" s="291">
        <v>740</v>
      </c>
    </row>
    <row r="646" spans="87:91" ht="13.5">
      <c r="CI646" s="294">
        <v>19</v>
      </c>
      <c r="CJ646" s="92" t="s">
        <v>794</v>
      </c>
      <c r="CK646" s="92" t="s">
        <v>93</v>
      </c>
      <c r="CL646" s="93" t="s">
        <v>838</v>
      </c>
      <c r="CM646" s="291">
        <v>741</v>
      </c>
    </row>
    <row r="647" spans="87:91" ht="13.5">
      <c r="CI647" s="294">
        <v>19</v>
      </c>
      <c r="CJ647" s="92" t="s">
        <v>794</v>
      </c>
      <c r="CK647" s="92" t="s">
        <v>93</v>
      </c>
      <c r="CL647" s="93" t="s">
        <v>839</v>
      </c>
      <c r="CM647" s="291">
        <v>742</v>
      </c>
    </row>
    <row r="648" spans="87:91" ht="13.5">
      <c r="CI648" s="294">
        <v>19</v>
      </c>
      <c r="CJ648" s="92" t="s">
        <v>794</v>
      </c>
      <c r="CK648" s="92" t="s">
        <v>93</v>
      </c>
      <c r="CL648" s="93" t="s">
        <v>840</v>
      </c>
      <c r="CM648" s="291">
        <v>743</v>
      </c>
    </row>
    <row r="649" spans="87:91" ht="13.5">
      <c r="CI649" s="294">
        <v>19</v>
      </c>
      <c r="CJ649" s="92" t="s">
        <v>794</v>
      </c>
      <c r="CK649" s="92" t="s">
        <v>93</v>
      </c>
      <c r="CL649" s="93" t="s">
        <v>841</v>
      </c>
      <c r="CM649" s="291">
        <v>744</v>
      </c>
    </row>
    <row r="650" spans="87:91" ht="13.5">
      <c r="CI650" s="294">
        <v>19</v>
      </c>
      <c r="CJ650" s="92" t="s">
        <v>794</v>
      </c>
      <c r="CK650" s="92" t="s">
        <v>93</v>
      </c>
      <c r="CL650" s="93" t="s">
        <v>981</v>
      </c>
      <c r="CM650" s="291">
        <v>745</v>
      </c>
    </row>
    <row r="651" spans="87:91" ht="13.5">
      <c r="CI651" s="469">
        <v>19</v>
      </c>
      <c r="CJ651" s="470" t="s">
        <v>794</v>
      </c>
      <c r="CK651" s="470" t="s">
        <v>93</v>
      </c>
      <c r="CL651" s="470" t="s">
        <v>1125</v>
      </c>
      <c r="CM651" s="291">
        <v>746</v>
      </c>
    </row>
    <row r="652" spans="87:91" ht="13.5">
      <c r="CI652" s="294"/>
      <c r="CJ652" s="92"/>
      <c r="CK652" s="92"/>
      <c r="CL652" s="93"/>
      <c r="CM652" s="291">
        <v>747</v>
      </c>
    </row>
    <row r="653" spans="87:91" ht="13.5">
      <c r="CI653" s="294"/>
      <c r="CJ653" s="92"/>
      <c r="CK653" s="92"/>
      <c r="CL653" s="93"/>
      <c r="CM653" s="291">
        <v>748</v>
      </c>
    </row>
    <row r="654" spans="87:91" ht="13.5">
      <c r="CI654" s="294">
        <v>20</v>
      </c>
      <c r="CJ654" s="92" t="s">
        <v>794</v>
      </c>
      <c r="CK654" s="92" t="s">
        <v>842</v>
      </c>
      <c r="CL654" s="93" t="s">
        <v>843</v>
      </c>
      <c r="CM654" s="291">
        <v>749</v>
      </c>
    </row>
    <row r="655" spans="87:91" ht="13.5">
      <c r="CI655" s="294">
        <v>20</v>
      </c>
      <c r="CJ655" s="92" t="s">
        <v>794</v>
      </c>
      <c r="CK655" s="92" t="s">
        <v>842</v>
      </c>
      <c r="CL655" s="93" t="s">
        <v>844</v>
      </c>
      <c r="CM655" s="291">
        <v>750</v>
      </c>
    </row>
    <row r="656" spans="87:91" ht="13.5">
      <c r="CI656" s="294">
        <v>20</v>
      </c>
      <c r="CJ656" s="92" t="s">
        <v>794</v>
      </c>
      <c r="CK656" s="92" t="s">
        <v>842</v>
      </c>
      <c r="CL656" s="93" t="s">
        <v>845</v>
      </c>
      <c r="CM656" s="291">
        <v>751</v>
      </c>
    </row>
    <row r="657" spans="87:91" ht="13.5">
      <c r="CI657" s="294">
        <v>20</v>
      </c>
      <c r="CJ657" s="92" t="s">
        <v>794</v>
      </c>
      <c r="CK657" s="92" t="s">
        <v>842</v>
      </c>
      <c r="CL657" s="93" t="s">
        <v>846</v>
      </c>
      <c r="CM657" s="291">
        <v>752</v>
      </c>
    </row>
    <row r="658" spans="87:91" ht="13.5">
      <c r="CI658" s="294">
        <v>20</v>
      </c>
      <c r="CJ658" s="92" t="s">
        <v>794</v>
      </c>
      <c r="CK658" s="92" t="s">
        <v>842</v>
      </c>
      <c r="CL658" s="93" t="s">
        <v>847</v>
      </c>
      <c r="CM658" s="291">
        <v>753</v>
      </c>
    </row>
    <row r="659" spans="87:91" ht="13.5">
      <c r="CI659" s="294">
        <v>20</v>
      </c>
      <c r="CJ659" s="92" t="s">
        <v>794</v>
      </c>
      <c r="CK659" s="92" t="s">
        <v>842</v>
      </c>
      <c r="CL659" s="93" t="s">
        <v>848</v>
      </c>
      <c r="CM659" s="291">
        <v>754</v>
      </c>
    </row>
    <row r="660" spans="87:91" ht="13.5">
      <c r="CI660" s="294">
        <v>20</v>
      </c>
      <c r="CJ660" s="92" t="s">
        <v>794</v>
      </c>
      <c r="CK660" s="92" t="s">
        <v>842</v>
      </c>
      <c r="CL660" s="93" t="s">
        <v>849</v>
      </c>
      <c r="CM660" s="291">
        <v>755</v>
      </c>
    </row>
    <row r="661" spans="87:91" ht="13.5">
      <c r="CI661" s="294">
        <v>20</v>
      </c>
      <c r="CJ661" s="92" t="s">
        <v>794</v>
      </c>
      <c r="CK661" s="92" t="s">
        <v>842</v>
      </c>
      <c r="CL661" s="93" t="s">
        <v>850</v>
      </c>
      <c r="CM661" s="291">
        <v>756</v>
      </c>
    </row>
    <row r="662" spans="87:91" ht="13.5">
      <c r="CI662" s="294">
        <v>20</v>
      </c>
      <c r="CJ662" s="92" t="s">
        <v>794</v>
      </c>
      <c r="CK662" s="92" t="s">
        <v>842</v>
      </c>
      <c r="CL662" s="93" t="s">
        <v>851</v>
      </c>
      <c r="CM662" s="291">
        <v>757</v>
      </c>
    </row>
    <row r="663" spans="87:91" ht="13.5">
      <c r="CI663" s="294">
        <v>20</v>
      </c>
      <c r="CJ663" s="92" t="s">
        <v>794</v>
      </c>
      <c r="CK663" s="92" t="s">
        <v>842</v>
      </c>
      <c r="CL663" s="93" t="s">
        <v>852</v>
      </c>
      <c r="CM663" s="291">
        <v>758</v>
      </c>
    </row>
    <row r="664" spans="87:91" ht="13.5">
      <c r="CI664" s="294">
        <v>20</v>
      </c>
      <c r="CJ664" s="92" t="s">
        <v>794</v>
      </c>
      <c r="CK664" s="92" t="s">
        <v>842</v>
      </c>
      <c r="CL664" s="93" t="s">
        <v>853</v>
      </c>
      <c r="CM664" s="291">
        <v>759</v>
      </c>
    </row>
    <row r="665" spans="87:91" ht="13.5">
      <c r="CI665" s="294">
        <v>20</v>
      </c>
      <c r="CJ665" s="92" t="s">
        <v>794</v>
      </c>
      <c r="CK665" s="92" t="s">
        <v>842</v>
      </c>
      <c r="CL665" s="93" t="s">
        <v>854</v>
      </c>
      <c r="CM665" s="291">
        <v>760</v>
      </c>
    </row>
    <row r="666" spans="87:91" ht="13.5">
      <c r="CI666" s="294">
        <v>20</v>
      </c>
      <c r="CJ666" s="92" t="s">
        <v>794</v>
      </c>
      <c r="CK666" s="92" t="s">
        <v>842</v>
      </c>
      <c r="CL666" s="93" t="s">
        <v>855</v>
      </c>
      <c r="CM666" s="291">
        <v>761</v>
      </c>
    </row>
    <row r="667" spans="87:91" ht="13.5">
      <c r="CI667" s="294">
        <v>20</v>
      </c>
      <c r="CJ667" s="92" t="s">
        <v>794</v>
      </c>
      <c r="CK667" s="92" t="s">
        <v>842</v>
      </c>
      <c r="CL667" s="93" t="s">
        <v>856</v>
      </c>
      <c r="CM667" s="291">
        <v>762</v>
      </c>
    </row>
    <row r="668" spans="87:91" ht="13.5">
      <c r="CI668" s="294">
        <v>20</v>
      </c>
      <c r="CJ668" s="92" t="s">
        <v>794</v>
      </c>
      <c r="CK668" s="92" t="s">
        <v>842</v>
      </c>
      <c r="CL668" s="93" t="s">
        <v>857</v>
      </c>
      <c r="CM668" s="291">
        <v>763</v>
      </c>
    </row>
    <row r="669" spans="87:91" ht="13.5">
      <c r="CI669" s="294">
        <v>20</v>
      </c>
      <c r="CJ669" s="92" t="s">
        <v>794</v>
      </c>
      <c r="CK669" s="92" t="s">
        <v>842</v>
      </c>
      <c r="CL669" s="93" t="s">
        <v>858</v>
      </c>
      <c r="CM669" s="291">
        <v>764</v>
      </c>
    </row>
    <row r="670" spans="87:91" ht="13.5">
      <c r="CI670" s="294">
        <v>20</v>
      </c>
      <c r="CJ670" s="92" t="s">
        <v>794</v>
      </c>
      <c r="CK670" s="92" t="s">
        <v>842</v>
      </c>
      <c r="CL670" s="93" t="s">
        <v>859</v>
      </c>
      <c r="CM670" s="291">
        <v>765</v>
      </c>
    </row>
    <row r="671" spans="87:91" ht="13.5">
      <c r="CI671" s="294">
        <v>20</v>
      </c>
      <c r="CJ671" s="92" t="s">
        <v>794</v>
      </c>
      <c r="CK671" s="92" t="s">
        <v>842</v>
      </c>
      <c r="CL671" s="93" t="s">
        <v>860</v>
      </c>
      <c r="CM671" s="291">
        <v>766</v>
      </c>
    </row>
    <row r="672" spans="87:91" ht="13.5">
      <c r="CI672" s="294">
        <v>20</v>
      </c>
      <c r="CJ672" s="92" t="s">
        <v>794</v>
      </c>
      <c r="CK672" s="92" t="s">
        <v>842</v>
      </c>
      <c r="CL672" s="93" t="s">
        <v>861</v>
      </c>
      <c r="CM672" s="291">
        <v>767</v>
      </c>
    </row>
    <row r="673" spans="87:91" ht="13.5">
      <c r="CI673" s="294">
        <v>20</v>
      </c>
      <c r="CJ673" s="92" t="s">
        <v>794</v>
      </c>
      <c r="CK673" s="92" t="s">
        <v>842</v>
      </c>
      <c r="CL673" s="93" t="s">
        <v>862</v>
      </c>
      <c r="CM673" s="291">
        <v>768</v>
      </c>
    </row>
    <row r="674" spans="87:91" ht="13.5">
      <c r="CI674" s="294">
        <v>20</v>
      </c>
      <c r="CJ674" s="92" t="s">
        <v>794</v>
      </c>
      <c r="CK674" s="92" t="s">
        <v>842</v>
      </c>
      <c r="CL674" s="93" t="s">
        <v>863</v>
      </c>
      <c r="CM674" s="291">
        <v>769</v>
      </c>
    </row>
    <row r="675" spans="87:91" ht="13.5">
      <c r="CI675" s="294">
        <v>20</v>
      </c>
      <c r="CJ675" s="92" t="s">
        <v>794</v>
      </c>
      <c r="CK675" s="92" t="s">
        <v>842</v>
      </c>
      <c r="CL675" s="93" t="s">
        <v>864</v>
      </c>
      <c r="CM675" s="291">
        <v>770</v>
      </c>
    </row>
    <row r="676" spans="87:91" ht="13.5">
      <c r="CI676" s="294">
        <v>20</v>
      </c>
      <c r="CJ676" s="92" t="s">
        <v>794</v>
      </c>
      <c r="CK676" s="92" t="s">
        <v>842</v>
      </c>
      <c r="CL676" s="93" t="s">
        <v>865</v>
      </c>
      <c r="CM676" s="291">
        <v>771</v>
      </c>
    </row>
    <row r="677" spans="87:91" ht="13.5">
      <c r="CI677" s="294">
        <v>20</v>
      </c>
      <c r="CJ677" s="92" t="s">
        <v>794</v>
      </c>
      <c r="CK677" s="92" t="s">
        <v>842</v>
      </c>
      <c r="CL677" s="93" t="s">
        <v>866</v>
      </c>
      <c r="CM677" s="291">
        <v>772</v>
      </c>
    </row>
    <row r="678" spans="87:91" ht="13.5">
      <c r="CI678" s="294">
        <v>20</v>
      </c>
      <c r="CJ678" s="92" t="s">
        <v>794</v>
      </c>
      <c r="CK678" s="92" t="s">
        <v>842</v>
      </c>
      <c r="CL678" s="93" t="s">
        <v>867</v>
      </c>
      <c r="CM678" s="291">
        <v>773</v>
      </c>
    </row>
    <row r="679" spans="87:91" ht="13.5">
      <c r="CI679" s="294">
        <v>20</v>
      </c>
      <c r="CJ679" s="92" t="s">
        <v>794</v>
      </c>
      <c r="CK679" s="92" t="s">
        <v>842</v>
      </c>
      <c r="CL679" s="93" t="s">
        <v>868</v>
      </c>
      <c r="CM679" s="291">
        <v>774</v>
      </c>
    </row>
    <row r="680" spans="87:91" ht="13.5">
      <c r="CI680" s="294"/>
      <c r="CJ680" s="92"/>
      <c r="CK680" s="92"/>
      <c r="CL680" s="93"/>
      <c r="CM680" s="291">
        <v>775</v>
      </c>
    </row>
    <row r="681" spans="87:91" ht="13.5">
      <c r="CI681" s="294"/>
      <c r="CJ681" s="92"/>
      <c r="CK681" s="92"/>
      <c r="CL681" s="93"/>
      <c r="CM681" s="291">
        <v>776</v>
      </c>
    </row>
    <row r="682" spans="87:91" ht="13.5">
      <c r="CI682" s="294"/>
      <c r="CJ682" s="92"/>
      <c r="CK682" s="92"/>
      <c r="CL682" s="93"/>
      <c r="CM682" s="291">
        <v>777</v>
      </c>
    </row>
    <row r="683" spans="87:91" ht="13.5">
      <c r="CI683" s="294">
        <v>21</v>
      </c>
      <c r="CJ683" s="92" t="s">
        <v>96</v>
      </c>
      <c r="CK683" s="92" t="s">
        <v>96</v>
      </c>
      <c r="CL683" s="93" t="s">
        <v>687</v>
      </c>
      <c r="CM683" s="291">
        <v>778</v>
      </c>
    </row>
    <row r="684" spans="87:91" ht="13.5">
      <c r="CI684" s="294">
        <v>21</v>
      </c>
      <c r="CJ684" s="92" t="s">
        <v>96</v>
      </c>
      <c r="CK684" s="92" t="s">
        <v>96</v>
      </c>
      <c r="CL684" s="93" t="s">
        <v>688</v>
      </c>
      <c r="CM684" s="291">
        <v>779</v>
      </c>
    </row>
    <row r="685" spans="87:91" ht="13.5">
      <c r="CI685" s="294">
        <v>21</v>
      </c>
      <c r="CJ685" s="92" t="s">
        <v>96</v>
      </c>
      <c r="CK685" s="92" t="s">
        <v>96</v>
      </c>
      <c r="CL685" s="93" t="s">
        <v>689</v>
      </c>
      <c r="CM685" s="291">
        <v>780</v>
      </c>
    </row>
    <row r="686" spans="87:91" ht="13.5">
      <c r="CI686" s="294">
        <v>21</v>
      </c>
      <c r="CJ686" s="92" t="s">
        <v>96</v>
      </c>
      <c r="CK686" s="92" t="s">
        <v>96</v>
      </c>
      <c r="CL686" s="93" t="s">
        <v>690</v>
      </c>
      <c r="CM686" s="291">
        <v>781</v>
      </c>
    </row>
    <row r="687" spans="87:91" ht="13.5">
      <c r="CI687" s="294">
        <v>21</v>
      </c>
      <c r="CJ687" s="92" t="s">
        <v>96</v>
      </c>
      <c r="CK687" s="92" t="s">
        <v>96</v>
      </c>
      <c r="CL687" s="93" t="s">
        <v>691</v>
      </c>
      <c r="CM687" s="291">
        <v>782</v>
      </c>
    </row>
    <row r="688" spans="87:91" ht="13.5">
      <c r="CI688" s="294">
        <v>21</v>
      </c>
      <c r="CJ688" s="92" t="s">
        <v>96</v>
      </c>
      <c r="CK688" s="92" t="s">
        <v>96</v>
      </c>
      <c r="CL688" s="93" t="s">
        <v>692</v>
      </c>
      <c r="CM688" s="291">
        <v>783</v>
      </c>
    </row>
    <row r="689" spans="87:91" ht="13.5">
      <c r="CI689" s="294">
        <v>21</v>
      </c>
      <c r="CJ689" s="92" t="s">
        <v>96</v>
      </c>
      <c r="CK689" s="92" t="s">
        <v>96</v>
      </c>
      <c r="CL689" s="93" t="s">
        <v>693</v>
      </c>
      <c r="CM689" s="291">
        <v>784</v>
      </c>
    </row>
    <row r="690" spans="87:91" ht="13.5">
      <c r="CI690" s="294">
        <v>21</v>
      </c>
      <c r="CJ690" s="92" t="s">
        <v>96</v>
      </c>
      <c r="CK690" s="92" t="s">
        <v>96</v>
      </c>
      <c r="CL690" s="93" t="s">
        <v>694</v>
      </c>
      <c r="CM690" s="291">
        <v>785</v>
      </c>
    </row>
    <row r="691" spans="87:91" ht="13.5">
      <c r="CI691" s="294">
        <v>21</v>
      </c>
      <c r="CJ691" s="92" t="s">
        <v>96</v>
      </c>
      <c r="CK691" s="92" t="s">
        <v>96</v>
      </c>
      <c r="CL691" s="93" t="s">
        <v>695</v>
      </c>
      <c r="CM691" s="291">
        <v>786</v>
      </c>
    </row>
    <row r="692" spans="87:91" ht="13.5">
      <c r="CI692" s="294">
        <v>21</v>
      </c>
      <c r="CJ692" s="92" t="s">
        <v>96</v>
      </c>
      <c r="CK692" s="92" t="s">
        <v>96</v>
      </c>
      <c r="CL692" s="93" t="s">
        <v>696</v>
      </c>
      <c r="CM692" s="291">
        <v>787</v>
      </c>
    </row>
    <row r="693" spans="87:91" ht="13.5">
      <c r="CI693" s="294">
        <v>21</v>
      </c>
      <c r="CJ693" s="92" t="s">
        <v>96</v>
      </c>
      <c r="CK693" s="92" t="s">
        <v>96</v>
      </c>
      <c r="CL693" s="93" t="s">
        <v>1104</v>
      </c>
      <c r="CM693" s="291">
        <v>788</v>
      </c>
    </row>
    <row r="694" spans="87:91" ht="13.5">
      <c r="CI694" s="294">
        <v>21</v>
      </c>
      <c r="CJ694" s="92" t="s">
        <v>96</v>
      </c>
      <c r="CK694" s="92" t="s">
        <v>96</v>
      </c>
      <c r="CL694" s="93" t="s">
        <v>697</v>
      </c>
      <c r="CM694" s="291">
        <v>789</v>
      </c>
    </row>
    <row r="695" spans="87:91" ht="13.5">
      <c r="CI695" s="294">
        <v>21</v>
      </c>
      <c r="CJ695" s="92" t="s">
        <v>96</v>
      </c>
      <c r="CK695" s="92" t="s">
        <v>96</v>
      </c>
      <c r="CL695" s="93" t="s">
        <v>698</v>
      </c>
      <c r="CM695" s="291">
        <v>790</v>
      </c>
    </row>
    <row r="696" spans="87:91" ht="13.5">
      <c r="CI696" s="294">
        <v>21</v>
      </c>
      <c r="CJ696" s="92" t="s">
        <v>96</v>
      </c>
      <c r="CK696" s="92" t="s">
        <v>96</v>
      </c>
      <c r="CL696" s="93" t="s">
        <v>699</v>
      </c>
      <c r="CM696" s="291">
        <v>791</v>
      </c>
    </row>
    <row r="697" spans="87:91" ht="13.5">
      <c r="CI697" s="294">
        <v>21</v>
      </c>
      <c r="CJ697" s="92" t="s">
        <v>96</v>
      </c>
      <c r="CK697" s="92" t="s">
        <v>96</v>
      </c>
      <c r="CL697" s="93" t="s">
        <v>700</v>
      </c>
      <c r="CM697" s="291">
        <v>792</v>
      </c>
    </row>
    <row r="698" spans="87:91" ht="13.5">
      <c r="CI698" s="294">
        <v>21</v>
      </c>
      <c r="CJ698" s="92" t="s">
        <v>96</v>
      </c>
      <c r="CK698" s="92" t="s">
        <v>96</v>
      </c>
      <c r="CL698" s="93" t="s">
        <v>701</v>
      </c>
      <c r="CM698" s="291">
        <v>793</v>
      </c>
    </row>
    <row r="699" spans="87:91" ht="13.5">
      <c r="CI699" s="294">
        <v>21</v>
      </c>
      <c r="CJ699" s="92" t="s">
        <v>96</v>
      </c>
      <c r="CK699" s="92" t="s">
        <v>96</v>
      </c>
      <c r="CL699" s="93" t="s">
        <v>702</v>
      </c>
      <c r="CM699" s="291">
        <v>794</v>
      </c>
    </row>
    <row r="700" spans="87:91" ht="13.5">
      <c r="CI700" s="294">
        <v>21</v>
      </c>
      <c r="CJ700" s="92" t="s">
        <v>96</v>
      </c>
      <c r="CK700" s="92" t="s">
        <v>96</v>
      </c>
      <c r="CL700" s="93" t="s">
        <v>703</v>
      </c>
      <c r="CM700" s="291">
        <v>795</v>
      </c>
    </row>
    <row r="701" spans="87:91" ht="13.5">
      <c r="CI701" s="294">
        <v>21</v>
      </c>
      <c r="CJ701" s="92" t="s">
        <v>96</v>
      </c>
      <c r="CK701" s="92" t="s">
        <v>96</v>
      </c>
      <c r="CL701" s="93" t="s">
        <v>704</v>
      </c>
      <c r="CM701" s="291">
        <v>796</v>
      </c>
    </row>
    <row r="702" spans="87:91" ht="13.5">
      <c r="CI702" s="294">
        <v>21</v>
      </c>
      <c r="CJ702" s="92" t="s">
        <v>96</v>
      </c>
      <c r="CK702" s="92" t="s">
        <v>96</v>
      </c>
      <c r="CL702" s="93" t="s">
        <v>705</v>
      </c>
      <c r="CM702" s="291">
        <v>797</v>
      </c>
    </row>
    <row r="703" spans="87:91" ht="13.5">
      <c r="CI703" s="294">
        <v>21</v>
      </c>
      <c r="CJ703" s="92" t="s">
        <v>96</v>
      </c>
      <c r="CK703" s="92" t="s">
        <v>96</v>
      </c>
      <c r="CL703" s="93" t="s">
        <v>706</v>
      </c>
      <c r="CM703" s="291">
        <v>798</v>
      </c>
    </row>
    <row r="704" spans="87:91" ht="13.5">
      <c r="CI704" s="294">
        <v>21</v>
      </c>
      <c r="CJ704" s="92" t="s">
        <v>96</v>
      </c>
      <c r="CK704" s="92" t="s">
        <v>96</v>
      </c>
      <c r="CL704" s="93" t="s">
        <v>707</v>
      </c>
      <c r="CM704" s="291">
        <v>799</v>
      </c>
    </row>
    <row r="705" spans="87:91" ht="13.5">
      <c r="CI705" s="294">
        <v>21</v>
      </c>
      <c r="CJ705" s="92" t="s">
        <v>96</v>
      </c>
      <c r="CK705" s="92" t="s">
        <v>96</v>
      </c>
      <c r="CL705" s="93" t="s">
        <v>708</v>
      </c>
      <c r="CM705" s="291">
        <v>800</v>
      </c>
    </row>
    <row r="706" spans="87:91" ht="13.5">
      <c r="CI706" s="294">
        <v>21</v>
      </c>
      <c r="CJ706" s="92" t="s">
        <v>96</v>
      </c>
      <c r="CK706" s="92" t="s">
        <v>96</v>
      </c>
      <c r="CL706" s="93" t="s">
        <v>709</v>
      </c>
      <c r="CM706" s="291">
        <v>801</v>
      </c>
    </row>
    <row r="707" spans="87:91" ht="13.5">
      <c r="CI707" s="294">
        <v>21</v>
      </c>
      <c r="CJ707" s="92" t="s">
        <v>96</v>
      </c>
      <c r="CK707" s="92" t="s">
        <v>96</v>
      </c>
      <c r="CL707" s="93" t="s">
        <v>710</v>
      </c>
      <c r="CM707" s="291">
        <v>802</v>
      </c>
    </row>
    <row r="708" spans="87:91" ht="13.5">
      <c r="CI708" s="294">
        <v>21</v>
      </c>
      <c r="CJ708" s="92" t="s">
        <v>96</v>
      </c>
      <c r="CK708" s="92" t="s">
        <v>96</v>
      </c>
      <c r="CL708" s="93" t="s">
        <v>711</v>
      </c>
      <c r="CM708" s="291">
        <v>803</v>
      </c>
    </row>
    <row r="709" spans="87:91" ht="13.5">
      <c r="CI709" s="294">
        <v>21</v>
      </c>
      <c r="CJ709" s="92" t="s">
        <v>96</v>
      </c>
      <c r="CK709" s="92" t="s">
        <v>96</v>
      </c>
      <c r="CL709" s="93" t="s">
        <v>712</v>
      </c>
      <c r="CM709" s="291">
        <v>804</v>
      </c>
    </row>
    <row r="710" spans="87:91" ht="13.5">
      <c r="CI710" s="294">
        <v>21</v>
      </c>
      <c r="CJ710" s="92" t="s">
        <v>96</v>
      </c>
      <c r="CK710" s="92" t="s">
        <v>96</v>
      </c>
      <c r="CL710" s="93" t="s">
        <v>713</v>
      </c>
      <c r="CM710" s="291">
        <v>805</v>
      </c>
    </row>
    <row r="711" spans="87:91" ht="13.5">
      <c r="CI711" s="294">
        <v>21</v>
      </c>
      <c r="CJ711" s="92" t="s">
        <v>96</v>
      </c>
      <c r="CK711" s="92" t="s">
        <v>96</v>
      </c>
      <c r="CL711" s="93" t="s">
        <v>714</v>
      </c>
      <c r="CM711" s="291">
        <v>806</v>
      </c>
    </row>
    <row r="712" spans="87:91" ht="13.5">
      <c r="CI712" s="294">
        <v>21</v>
      </c>
      <c r="CJ712" s="92" t="s">
        <v>96</v>
      </c>
      <c r="CK712" s="92" t="s">
        <v>96</v>
      </c>
      <c r="CL712" s="93" t="s">
        <v>715</v>
      </c>
      <c r="CM712" s="291">
        <v>807</v>
      </c>
    </row>
    <row r="713" spans="87:91" ht="13.5">
      <c r="CI713" s="294">
        <v>21</v>
      </c>
      <c r="CJ713" s="92" t="s">
        <v>96</v>
      </c>
      <c r="CK713" s="92" t="s">
        <v>96</v>
      </c>
      <c r="CL713" s="93" t="s">
        <v>716</v>
      </c>
      <c r="CM713" s="291">
        <v>808</v>
      </c>
    </row>
    <row r="714" spans="87:91" ht="13.5">
      <c r="CI714" s="294">
        <v>21</v>
      </c>
      <c r="CJ714" s="92" t="s">
        <v>96</v>
      </c>
      <c r="CK714" s="92" t="s">
        <v>96</v>
      </c>
      <c r="CL714" s="93" t="s">
        <v>717</v>
      </c>
      <c r="CM714" s="291">
        <v>809</v>
      </c>
    </row>
    <row r="715" spans="87:91" ht="13.5">
      <c r="CI715" s="294">
        <v>21</v>
      </c>
      <c r="CJ715" s="92" t="s">
        <v>96</v>
      </c>
      <c r="CK715" s="92" t="s">
        <v>96</v>
      </c>
      <c r="CL715" s="93" t="s">
        <v>718</v>
      </c>
      <c r="CM715" s="291">
        <v>810</v>
      </c>
    </row>
    <row r="716" spans="87:91" ht="13.5">
      <c r="CI716" s="294">
        <v>21</v>
      </c>
      <c r="CJ716" s="92" t="s">
        <v>96</v>
      </c>
      <c r="CK716" s="92" t="s">
        <v>96</v>
      </c>
      <c r="CL716" s="93" t="s">
        <v>719</v>
      </c>
      <c r="CM716" s="291">
        <v>811</v>
      </c>
    </row>
    <row r="717" spans="87:91" ht="13.5">
      <c r="CI717" s="294">
        <v>21</v>
      </c>
      <c r="CJ717" s="92" t="s">
        <v>96</v>
      </c>
      <c r="CK717" s="92" t="s">
        <v>96</v>
      </c>
      <c r="CL717" s="93" t="s">
        <v>720</v>
      </c>
      <c r="CM717" s="291">
        <v>812</v>
      </c>
    </row>
    <row r="718" spans="87:91" ht="13.5">
      <c r="CI718" s="294">
        <v>21</v>
      </c>
      <c r="CJ718" s="92" t="s">
        <v>96</v>
      </c>
      <c r="CK718" s="92" t="s">
        <v>96</v>
      </c>
      <c r="CL718" s="93" t="s">
        <v>721</v>
      </c>
      <c r="CM718" s="291">
        <v>813</v>
      </c>
    </row>
    <row r="719" spans="87:91" ht="13.5">
      <c r="CI719" s="294">
        <v>21</v>
      </c>
      <c r="CJ719" s="92" t="s">
        <v>96</v>
      </c>
      <c r="CK719" s="92" t="s">
        <v>96</v>
      </c>
      <c r="CL719" s="93" t="s">
        <v>722</v>
      </c>
      <c r="CM719" s="291">
        <v>814</v>
      </c>
    </row>
    <row r="720" spans="87:91" ht="13.5">
      <c r="CI720" s="294">
        <v>21</v>
      </c>
      <c r="CJ720" s="92" t="s">
        <v>96</v>
      </c>
      <c r="CK720" s="92" t="s">
        <v>96</v>
      </c>
      <c r="CL720" s="93" t="s">
        <v>723</v>
      </c>
      <c r="CM720" s="291">
        <v>815</v>
      </c>
    </row>
    <row r="721" spans="87:91" ht="13.5">
      <c r="CI721" s="294">
        <v>21</v>
      </c>
      <c r="CJ721" s="92" t="s">
        <v>96</v>
      </c>
      <c r="CK721" s="92" t="s">
        <v>96</v>
      </c>
      <c r="CL721" s="93" t="s">
        <v>724</v>
      </c>
      <c r="CM721" s="291">
        <v>816</v>
      </c>
    </row>
    <row r="722" spans="87:91" ht="13.5">
      <c r="CI722" s="294">
        <v>21</v>
      </c>
      <c r="CJ722" s="92" t="s">
        <v>96</v>
      </c>
      <c r="CK722" s="92" t="s">
        <v>96</v>
      </c>
      <c r="CL722" s="93" t="s">
        <v>725</v>
      </c>
      <c r="CM722" s="291">
        <v>817</v>
      </c>
    </row>
    <row r="723" spans="87:91" ht="13.5">
      <c r="CI723" s="294">
        <v>21</v>
      </c>
      <c r="CJ723" s="92" t="s">
        <v>96</v>
      </c>
      <c r="CK723" s="92" t="s">
        <v>96</v>
      </c>
      <c r="CL723" s="93" t="s">
        <v>726</v>
      </c>
      <c r="CM723" s="291">
        <v>818</v>
      </c>
    </row>
    <row r="724" spans="87:91" ht="13.5">
      <c r="CI724" s="294">
        <v>21</v>
      </c>
      <c r="CJ724" s="92" t="s">
        <v>96</v>
      </c>
      <c r="CK724" s="92" t="s">
        <v>96</v>
      </c>
      <c r="CL724" s="93" t="s">
        <v>727</v>
      </c>
      <c r="CM724" s="291">
        <v>819</v>
      </c>
    </row>
    <row r="725" spans="87:91" ht="13.5">
      <c r="CI725" s="294">
        <v>21</v>
      </c>
      <c r="CJ725" s="92" t="s">
        <v>96</v>
      </c>
      <c r="CK725" s="92" t="s">
        <v>96</v>
      </c>
      <c r="CL725" s="93" t="s">
        <v>728</v>
      </c>
      <c r="CM725" s="291">
        <v>820</v>
      </c>
    </row>
    <row r="726" spans="87:91" ht="13.5">
      <c r="CI726" s="294">
        <v>21</v>
      </c>
      <c r="CJ726" s="92" t="s">
        <v>96</v>
      </c>
      <c r="CK726" s="92" t="s">
        <v>96</v>
      </c>
      <c r="CL726" s="93" t="s">
        <v>729</v>
      </c>
      <c r="CM726" s="291">
        <v>821</v>
      </c>
    </row>
    <row r="727" spans="87:91" ht="13.5">
      <c r="CI727" s="294">
        <v>21</v>
      </c>
      <c r="CJ727" s="92" t="s">
        <v>96</v>
      </c>
      <c r="CK727" s="92" t="s">
        <v>96</v>
      </c>
      <c r="CL727" s="93" t="s">
        <v>730</v>
      </c>
      <c r="CM727" s="291">
        <v>822</v>
      </c>
    </row>
    <row r="728" spans="87:91" ht="13.5">
      <c r="CI728" s="294">
        <v>21</v>
      </c>
      <c r="CJ728" s="92" t="s">
        <v>96</v>
      </c>
      <c r="CK728" s="92" t="s">
        <v>96</v>
      </c>
      <c r="CL728" s="93" t="s">
        <v>731</v>
      </c>
      <c r="CM728" s="291">
        <v>823</v>
      </c>
    </row>
    <row r="729" spans="87:91" ht="13.5">
      <c r="CI729" s="294">
        <v>21</v>
      </c>
      <c r="CJ729" s="92" t="s">
        <v>96</v>
      </c>
      <c r="CK729" s="92" t="s">
        <v>96</v>
      </c>
      <c r="CL729" s="93" t="s">
        <v>732</v>
      </c>
      <c r="CM729" s="291">
        <v>824</v>
      </c>
    </row>
    <row r="730" spans="87:91" ht="13.5">
      <c r="CI730" s="294">
        <v>21</v>
      </c>
      <c r="CJ730" s="92" t="s">
        <v>96</v>
      </c>
      <c r="CK730" s="92" t="s">
        <v>96</v>
      </c>
      <c r="CL730" s="93" t="s">
        <v>733</v>
      </c>
      <c r="CM730" s="291">
        <v>825</v>
      </c>
    </row>
    <row r="731" spans="87:91" ht="13.5">
      <c r="CI731" s="294">
        <v>21</v>
      </c>
      <c r="CJ731" s="92" t="s">
        <v>96</v>
      </c>
      <c r="CK731" s="92" t="s">
        <v>96</v>
      </c>
      <c r="CL731" s="93" t="s">
        <v>734</v>
      </c>
      <c r="CM731" s="291">
        <v>826</v>
      </c>
    </row>
    <row r="732" spans="87:91" ht="13.5">
      <c r="CI732" s="294">
        <v>21</v>
      </c>
      <c r="CJ732" s="92" t="s">
        <v>96</v>
      </c>
      <c r="CK732" s="92" t="s">
        <v>96</v>
      </c>
      <c r="CL732" s="93" t="s">
        <v>735</v>
      </c>
      <c r="CM732" s="291">
        <v>827</v>
      </c>
    </row>
    <row r="733" spans="87:91" ht="13.5">
      <c r="CI733" s="294">
        <v>21</v>
      </c>
      <c r="CJ733" s="92" t="s">
        <v>96</v>
      </c>
      <c r="CK733" s="92" t="s">
        <v>96</v>
      </c>
      <c r="CL733" s="93" t="s">
        <v>736</v>
      </c>
      <c r="CM733" s="291">
        <v>828</v>
      </c>
    </row>
    <row r="734" spans="87:91" ht="13.5">
      <c r="CI734" s="294">
        <v>21</v>
      </c>
      <c r="CJ734" s="92" t="s">
        <v>96</v>
      </c>
      <c r="CK734" s="92" t="s">
        <v>96</v>
      </c>
      <c r="CL734" s="93" t="s">
        <v>737</v>
      </c>
      <c r="CM734" s="291">
        <v>829</v>
      </c>
    </row>
    <row r="735" spans="87:91" ht="13.5">
      <c r="CI735" s="294">
        <v>21</v>
      </c>
      <c r="CJ735" s="92" t="s">
        <v>96</v>
      </c>
      <c r="CK735" s="92" t="s">
        <v>96</v>
      </c>
      <c r="CL735" s="93" t="s">
        <v>738</v>
      </c>
      <c r="CM735" s="291">
        <v>830</v>
      </c>
    </row>
    <row r="736" spans="87:91" ht="13.5">
      <c r="CI736" s="294">
        <v>22</v>
      </c>
      <c r="CJ736" s="92" t="s">
        <v>96</v>
      </c>
      <c r="CK736" s="92" t="s">
        <v>96</v>
      </c>
      <c r="CL736" s="93" t="s">
        <v>1105</v>
      </c>
      <c r="CM736" s="291">
        <v>831</v>
      </c>
    </row>
    <row r="737" spans="87:91" ht="13.5">
      <c r="CI737" s="294"/>
      <c r="CJ737" s="92"/>
      <c r="CK737" s="92"/>
      <c r="CL737" s="93"/>
      <c r="CM737" s="291">
        <v>832</v>
      </c>
    </row>
    <row r="738" spans="87:91" ht="13.5">
      <c r="CI738" s="294"/>
      <c r="CJ738" s="92"/>
      <c r="CK738" s="92"/>
      <c r="CL738" s="93"/>
      <c r="CM738" s="291">
        <v>833</v>
      </c>
    </row>
    <row r="739" spans="87:91" ht="13.5">
      <c r="CI739" s="294"/>
      <c r="CJ739" s="92"/>
      <c r="CK739" s="92"/>
      <c r="CL739" s="93"/>
      <c r="CM739" s="291">
        <v>834</v>
      </c>
    </row>
    <row r="740" spans="87:91" ht="13.5">
      <c r="CI740" s="295"/>
      <c r="CJ740" s="296"/>
      <c r="CK740" s="296"/>
      <c r="CL740" s="297"/>
      <c r="CM740" s="298">
        <v>835</v>
      </c>
    </row>
  </sheetData>
  <sheetProtection sheet="1" objects="1" scenarios="1" selectLockedCells="1"/>
  <protectedRanges>
    <protectedRange password="D8A5" sqref="D515:D65547 D192:P513 B515:B65547 O515:O65547 CD34:CM181 CB2:CC182 W515:W65547 S515:S65547 I515:I65547 B2 BX457:BZ65490 BX34:BZ134 CB505:CC65538 D2 S2 O2 W2 I2 CA504:CA65537 CD504:CP65537 CD2:CP33 CA34:CA181 BX2:CA33 Q4:S54 W4:W54 U4:U54 I4:I54 O4:O54 B4:B54 D4:D54 Q61:S513" name="範囲1"/>
  </protectedRanges>
  <mergeCells count="57">
    <mergeCell ref="BQ2:BQ3"/>
    <mergeCell ref="BF2:BF3"/>
    <mergeCell ref="BE2:BE3"/>
    <mergeCell ref="BD2:BD3"/>
    <mergeCell ref="BC2:BC3"/>
    <mergeCell ref="BK2:BK3"/>
    <mergeCell ref="BJ2:BJ3"/>
    <mergeCell ref="BI2:BI3"/>
    <mergeCell ref="BH2:BH3"/>
    <mergeCell ref="BG2:BG3"/>
    <mergeCell ref="BP2:BP3"/>
    <mergeCell ref="BN2:BN3"/>
    <mergeCell ref="BM2:BM3"/>
    <mergeCell ref="BL2:BL3"/>
    <mergeCell ref="BV2:BV3"/>
    <mergeCell ref="BU2:BU3"/>
    <mergeCell ref="BT2:BT3"/>
    <mergeCell ref="BS2:BS3"/>
    <mergeCell ref="BR2:BR3"/>
    <mergeCell ref="X2:X3"/>
    <mergeCell ref="Y2:Y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B2:B3"/>
    <mergeCell ref="C2:C3"/>
    <mergeCell ref="D2:D3"/>
    <mergeCell ref="E2:E3"/>
    <mergeCell ref="F2:F3"/>
    <mergeCell ref="BA2:BA3"/>
    <mergeCell ref="AG2:AJ2"/>
    <mergeCell ref="AA2:AA3"/>
    <mergeCell ref="AB2:AB3"/>
    <mergeCell ref="AC2:AC3"/>
    <mergeCell ref="AD2:AD3"/>
    <mergeCell ref="AE2:AE3"/>
    <mergeCell ref="AF2:AF3"/>
    <mergeCell ref="AS2:AV2"/>
    <mergeCell ref="AY2:AZ2"/>
    <mergeCell ref="AW2:AX2"/>
    <mergeCell ref="AQ2:AQ3"/>
    <mergeCell ref="AK2:AN2"/>
    <mergeCell ref="AP2:AP3"/>
  </mergeCells>
  <phoneticPr fontId="2"/>
  <conditionalFormatting sqref="B4:Y54">
    <cfRule type="expression" dxfId="1" priority="2">
      <formula>MOD(ROW()-3,5)=0</formula>
    </cfRule>
  </conditionalFormatting>
  <conditionalFormatting sqref="Z4:Z54">
    <cfRule type="expression" dxfId="0" priority="1">
      <formula>MOD(ROW()-3,5)=0</formula>
    </cfRule>
  </conditionalFormatting>
  <dataValidations count="2">
    <dataValidation type="list" allowBlank="1" showInputMessage="1" showErrorMessage="1" sqref="B61:B513">
      <formula1>$BZ$12:$CA$12</formula1>
    </dataValidation>
    <dataValidation imeMode="halfKatakana" allowBlank="1" showInputMessage="1" showErrorMessage="1" sqref="J515:J65547 J2"/>
  </dataValidations>
  <pageMargins left="0.75" right="0.75" top="1" bottom="1" header="0.51200000000000001" footer="0.5120000000000000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注意事項</vt:lpstr>
      <vt:lpstr>①申込</vt:lpstr>
      <vt:lpstr>②四種</vt:lpstr>
      <vt:lpstr>③プロ等申込</vt:lpstr>
      <vt:lpstr>全集約</vt:lpstr>
      <vt:lpstr>①申込!Print_Area</vt:lpstr>
      <vt:lpstr>②四種!Print_Area</vt:lpstr>
      <vt:lpstr>③プロ等申込!Print_Area</vt:lpstr>
      <vt:lpstr>①申込!Print_Titles</vt:lpstr>
    </vt:vector>
  </TitlesOfParts>
  <Company>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Hiromi</dc:creator>
  <cp:lastModifiedBy>きたむらひろみ。</cp:lastModifiedBy>
  <cp:lastPrinted>2023-08-08T08:04:44Z</cp:lastPrinted>
  <dcterms:created xsi:type="dcterms:W3CDTF">2006-10-26T13:36:54Z</dcterms:created>
  <dcterms:modified xsi:type="dcterms:W3CDTF">2023-08-18T04:59:30Z</dcterms:modified>
</cp:coreProperties>
</file>