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626" firstSheet="3" activeTab="6"/>
  </bookViews>
  <sheets>
    <sheet name="男子申込（様式1‐1）" sheetId="1" r:id="rId1"/>
    <sheet name="女子申込（様式1‐2）" sheetId="2" r:id="rId2"/>
    <sheet name="男子四種個票（様式2‐1）" sheetId="3" r:id="rId3"/>
    <sheet name="女子四種個票（様式2‐2）" sheetId="4" r:id="rId4"/>
    <sheet name="プロ申込等（様式3）" sheetId="5" r:id="rId5"/>
    <sheet name="バス駐車申込（様式８）" sheetId="6" r:id="rId6"/>
    <sheet name="集計（入力×）" sheetId="7" r:id="rId7"/>
  </sheets>
  <definedNames>
    <definedName name="_xlnm.Print_Area" localSheetId="4">'プロ申込等（様式3）'!$A$1:$H$34</definedName>
    <definedName name="_xlnm.Print_Area" localSheetId="6">'集計（入力×）'!$A$1:$J$29</definedName>
    <definedName name="_xlnm.Print_Area" localSheetId="3">'女子四種個票（様式2‐2）'!$A$1:$J$48</definedName>
    <definedName name="_xlnm.Print_Area" localSheetId="1">'女子申込（様式1‐2）'!$A$1:$R$39</definedName>
    <definedName name="_xlnm.Print_Area" localSheetId="2">'男子四種個票（様式2‐1）'!$A$1:$J$48</definedName>
    <definedName name="_xlnm.Print_Area" localSheetId="0">'男子申込（様式1‐1）'!$A$1:$R$39</definedName>
  </definedNames>
  <calcPr fullCalcOnLoad="1"/>
</workbook>
</file>

<file path=xl/sharedStrings.xml><?xml version="1.0" encoding="utf-8"?>
<sst xmlns="http://schemas.openxmlformats.org/spreadsheetml/2006/main" count="632" uniqueCount="261">
  <si>
    <t>四種競技</t>
  </si>
  <si>
    <t>100MH</t>
  </si>
  <si>
    <t>1年100M</t>
  </si>
  <si>
    <t>2年100Ｍ</t>
  </si>
  <si>
    <t>2年100M</t>
  </si>
  <si>
    <t>+1.1</t>
  </si>
  <si>
    <t>地区</t>
  </si>
  <si>
    <t>学校名</t>
  </si>
  <si>
    <t>札幌</t>
  </si>
  <si>
    <t>十勝</t>
  </si>
  <si>
    <t>リレー</t>
  </si>
  <si>
    <t>男</t>
  </si>
  <si>
    <t>女</t>
  </si>
  <si>
    <t>リレー参加</t>
  </si>
  <si>
    <t>男子申込</t>
  </si>
  <si>
    <t>女子申込</t>
  </si>
  <si>
    <t>確認</t>
  </si>
  <si>
    <t>集計（入力不要）</t>
  </si>
  <si>
    <t>地区中体連名</t>
  </si>
  <si>
    <t>中学校名</t>
  </si>
  <si>
    <t>中学校</t>
  </si>
  <si>
    <t>＊太枠内に数字を入力</t>
  </si>
  <si>
    <t>プログラム購入部数　</t>
  </si>
  <si>
    <t>部</t>
  </si>
  <si>
    <t>円</t>
  </si>
  <si>
    <t>ランキング表部数　　</t>
  </si>
  <si>
    <t>合　　計　　金　　額</t>
  </si>
  <si>
    <t>○　申込書は各学校で必ず控えをおとりください。</t>
  </si>
  <si>
    <t>事前申込み期日　</t>
  </si>
  <si>
    <t>（参加校作成　　→　　地方専門委員長に提出　　→　　道央陸協へ送付）</t>
  </si>
  <si>
    <t>監督名</t>
  </si>
  <si>
    <t>参加人数</t>
  </si>
  <si>
    <t>800Ｍ</t>
  </si>
  <si>
    <t>1500Ｍ</t>
  </si>
  <si>
    <t>3000Ｍ</t>
  </si>
  <si>
    <t>110ＭＨ</t>
  </si>
  <si>
    <t>男子種目</t>
  </si>
  <si>
    <t>女子種目</t>
  </si>
  <si>
    <t>参加人数</t>
  </si>
  <si>
    <t>4×100mR</t>
  </si>
  <si>
    <t>種目</t>
  </si>
  <si>
    <t>学年</t>
  </si>
  <si>
    <t>No.</t>
  </si>
  <si>
    <t>フリガナ</t>
  </si>
  <si>
    <t>ﾘﾚｰ</t>
  </si>
  <si>
    <t>○</t>
  </si>
  <si>
    <t>参加料計算欄</t>
  </si>
  <si>
    <t>リレー</t>
  </si>
  <si>
    <t>市町村名</t>
  </si>
  <si>
    <t>リレーのみ参加</t>
  </si>
  <si>
    <t>リレー参加</t>
  </si>
  <si>
    <t>※人数、参加料は自動計算されます。</t>
  </si>
  <si>
    <t>合計額</t>
  </si>
  <si>
    <t>③出場種目、参加資格、リレーはリストより選んでください。</t>
  </si>
  <si>
    <t>④「記録」の入力は、「’」｛”」「m」などをつけずに「5,12.90」のようにコンマ『，』ピリオド『．』をつけてください。</t>
  </si>
  <si>
    <t>⑤自己最高記録は半角で入力してください。</t>
  </si>
  <si>
    <t>⑥四種競技は、個票も忘れずに作成してください。</t>
  </si>
  <si>
    <t>走高跳</t>
  </si>
  <si>
    <t>１種目参加</t>
  </si>
  <si>
    <t>連絡先
(学校）</t>
  </si>
  <si>
    <t>男子申込用紙</t>
  </si>
  <si>
    <t>200Ｍ</t>
  </si>
  <si>
    <t>400Ｍ</t>
  </si>
  <si>
    <t>男人数</t>
  </si>
  <si>
    <t>支払額</t>
  </si>
  <si>
    <t>○</t>
  </si>
  <si>
    <t>砲丸投5.0</t>
  </si>
  <si>
    <t>※入力の際の注意事項</t>
  </si>
  <si>
    <t>室蘭地方</t>
  </si>
  <si>
    <t>小樽後志</t>
  </si>
  <si>
    <t>N　C
記載し　　ない事</t>
  </si>
  <si>
    <t>道北</t>
  </si>
  <si>
    <t>オホーツク</t>
  </si>
  <si>
    <t>棒高跳</t>
  </si>
  <si>
    <t>走幅跳</t>
  </si>
  <si>
    <t>合計</t>
  </si>
  <si>
    <t>女人数</t>
  </si>
  <si>
    <t>陸上競技協会</t>
  </si>
  <si>
    <t>競技者氏名</t>
  </si>
  <si>
    <t>２種目参加</t>
  </si>
  <si>
    <t>参加料計算欄</t>
  </si>
  <si>
    <t>市町村</t>
  </si>
  <si>
    <t>学校名</t>
  </si>
  <si>
    <t>所属陸協</t>
  </si>
  <si>
    <t>所属中体連</t>
  </si>
  <si>
    <t>中体連</t>
  </si>
  <si>
    <t>監督氏名</t>
  </si>
  <si>
    <t>印</t>
  </si>
  <si>
    <t>標準</t>
  </si>
  <si>
    <t>１位</t>
  </si>
  <si>
    <t>○</t>
  </si>
  <si>
    <t>４×100mR
最高記録</t>
  </si>
  <si>
    <t>記録</t>
  </si>
  <si>
    <t>参加料計算欄</t>
  </si>
  <si>
    <t>ﾅﾝﾊﾞｰ
ｶｰﾄﾞ代</t>
  </si>
  <si>
    <t>参加料</t>
  </si>
  <si>
    <t>合計</t>
  </si>
  <si>
    <t>人数</t>
  </si>
  <si>
    <t>小計</t>
  </si>
  <si>
    <t>200Ｍ</t>
  </si>
  <si>
    <t>400Ｍ</t>
  </si>
  <si>
    <t>フリガナ</t>
  </si>
  <si>
    <t>道央</t>
  </si>
  <si>
    <t>○　プログラムは、参加選手分のみ各学校にお配りしますが、監督分は入りません。</t>
  </si>
  <si>
    <t>○　ランキング表は参加選手・監督とも別購入となります。</t>
  </si>
  <si>
    <t>○　大会当日の販売もあります。</t>
  </si>
  <si>
    <t>プログラム・ランキング・記録集申込書</t>
  </si>
  <si>
    <t>⑧ファイル名を『（○○中）申込』として、保存したものを提出してください。</t>
  </si>
  <si>
    <t>釧路地方</t>
  </si>
  <si>
    <t>道南</t>
  </si>
  <si>
    <t>800Ｍ</t>
  </si>
  <si>
    <t>1500Ｍ</t>
  </si>
  <si>
    <t>3000Ｍ</t>
  </si>
  <si>
    <t>110ＭＨ</t>
  </si>
  <si>
    <t>出場種目１</t>
  </si>
  <si>
    <t>自己
最高記録</t>
  </si>
  <si>
    <t>風向
風力</t>
  </si>
  <si>
    <t>資格</t>
  </si>
  <si>
    <t>出場種目２</t>
  </si>
  <si>
    <t>ﾘﾚｰ</t>
  </si>
  <si>
    <t>No.</t>
  </si>
  <si>
    <t>例</t>
  </si>
  <si>
    <t>女子申込用紙</t>
  </si>
  <si>
    <t>　　　印</t>
  </si>
  <si>
    <t>記　 載　 者　 氏 　名</t>
  </si>
  <si>
    <r>
      <t>記録集送付先</t>
    </r>
    <r>
      <rPr>
        <b/>
        <sz val="11"/>
        <rFont val="ＭＳ Ｐゴシック"/>
        <family val="3"/>
      </rPr>
      <t>(送付先が学校の場合は必ず学校名を記入してください。）</t>
    </r>
  </si>
  <si>
    <t>御住所</t>
  </si>
  <si>
    <t>様</t>
  </si>
  <si>
    <t>御名前</t>
  </si>
  <si>
    <t>　　　　　　　　　　　　　　　　　　　　（※代金は、当日受付時にお支払いください。）</t>
  </si>
  <si>
    <t>FAX
（学校）</t>
  </si>
  <si>
    <t>緊急連絡先
（携帯）</t>
  </si>
  <si>
    <t>○</t>
  </si>
  <si>
    <t>生年月日</t>
  </si>
  <si>
    <t>石　狩　太　朗</t>
  </si>
  <si>
    <t>石　狩　花　子</t>
  </si>
  <si>
    <t>28.54</t>
  </si>
  <si>
    <t>+1.5</t>
  </si>
  <si>
    <t>-0.5</t>
  </si>
  <si>
    <t>フリガナ</t>
  </si>
  <si>
    <t>地区中体連名</t>
  </si>
  <si>
    <t>市町村名</t>
  </si>
  <si>
    <t>学校名</t>
  </si>
  <si>
    <t>競技者氏名</t>
  </si>
  <si>
    <t>○</t>
  </si>
  <si>
    <t>最高記録</t>
  </si>
  <si>
    <t>110mＨ</t>
  </si>
  <si>
    <t>総合得点</t>
  </si>
  <si>
    <t>砲丸投</t>
  </si>
  <si>
    <t>8.74</t>
  </si>
  <si>
    <t>※手動計時の場合は，それぞれの点数と総合得点を直接入力してください。</t>
  </si>
  <si>
    <t>走高跳</t>
  </si>
  <si>
    <t>1.45</t>
  </si>
  <si>
    <t>400m</t>
  </si>
  <si>
    <t>61.12</t>
  </si>
  <si>
    <t>男子　四種競技　申し込み個票</t>
  </si>
  <si>
    <t>石狩</t>
  </si>
  <si>
    <t>江別市</t>
  </si>
  <si>
    <t>江別大麻</t>
  </si>
  <si>
    <t>女子　四種競技　申し込み個票　（記入例）</t>
  </si>
  <si>
    <t>100mＨ</t>
  </si>
  <si>
    <t>1.30</t>
  </si>
  <si>
    <t>7.27</t>
  </si>
  <si>
    <t>200m</t>
  </si>
  <si>
    <t>30.81</t>
  </si>
  <si>
    <t>女子　四種競技　申し込み個票</t>
  </si>
  <si>
    <t>２００ｍ</t>
  </si>
  <si>
    <t>石狩　太郎</t>
  </si>
  <si>
    <t>ｲｼｶﾘ ﾀﾛｳ</t>
  </si>
  <si>
    <t>石狩　花子</t>
  </si>
  <si>
    <t>ｲｼｶﾘ ﾊﾅｺ</t>
  </si>
  <si>
    <t>200M</t>
  </si>
  <si>
    <t>800M</t>
  </si>
  <si>
    <t>1500M</t>
  </si>
  <si>
    <t>1500M</t>
  </si>
  <si>
    <t>3000M</t>
  </si>
  <si>
    <t>走高跳</t>
  </si>
  <si>
    <t>走幅跳</t>
  </si>
  <si>
    <t>砲丸投2.72</t>
  </si>
  <si>
    <t>四種競技</t>
  </si>
  <si>
    <t>100MH</t>
  </si>
  <si>
    <t>3000M</t>
  </si>
  <si>
    <t>200M</t>
  </si>
  <si>
    <t>200M</t>
  </si>
  <si>
    <t>400M</t>
  </si>
  <si>
    <t>800M</t>
  </si>
  <si>
    <t>800M</t>
  </si>
  <si>
    <t>1500M</t>
  </si>
  <si>
    <t>3000M</t>
  </si>
  <si>
    <t>110MＨ</t>
  </si>
  <si>
    <t>※桃色の枠内は，自動計算されるようになっています。</t>
  </si>
  <si>
    <t>※緑色の枠内は，自動計算されるようになっています。</t>
  </si>
  <si>
    <t>中　 学　 校</t>
  </si>
  <si>
    <t>17.45</t>
  </si>
  <si>
    <t>札幌</t>
  </si>
  <si>
    <t>石狩</t>
  </si>
  <si>
    <t>小樽</t>
  </si>
  <si>
    <t>後志</t>
  </si>
  <si>
    <t>留萌</t>
  </si>
  <si>
    <t>宗谷</t>
  </si>
  <si>
    <t>旭川</t>
  </si>
  <si>
    <t>上川中央</t>
  </si>
  <si>
    <t>富良野</t>
  </si>
  <si>
    <t>名寄</t>
  </si>
  <si>
    <t>士別</t>
  </si>
  <si>
    <t>函館</t>
  </si>
  <si>
    <t>渡島</t>
  </si>
  <si>
    <t>檜山</t>
  </si>
  <si>
    <t>南空知</t>
  </si>
  <si>
    <t>北空知</t>
  </si>
  <si>
    <t>日高</t>
  </si>
  <si>
    <t>東胆振</t>
  </si>
  <si>
    <t>西胆振</t>
  </si>
  <si>
    <t>全十勝</t>
  </si>
  <si>
    <t>釧路</t>
  </si>
  <si>
    <t>根室</t>
  </si>
  <si>
    <r>
      <t>⑦入力後、A4用紙に</t>
    </r>
    <r>
      <rPr>
        <b/>
        <sz val="11"/>
        <rFont val="ＭＳ ゴシック"/>
        <family val="3"/>
      </rPr>
      <t>カラー印刷</t>
    </r>
    <r>
      <rPr>
        <sz val="11"/>
        <rFont val="ＭＳ Ｐ明朝"/>
        <family val="1"/>
      </rPr>
      <t>し、入力データとともに参加料を添えて申込先に提出してください。</t>
    </r>
  </si>
  <si>
    <r>
      <t>①「氏名」は、「苗　字＋名　前」で</t>
    </r>
    <r>
      <rPr>
        <b/>
        <sz val="11"/>
        <rFont val="ＭＳ Ｐ明朝"/>
        <family val="1"/>
      </rPr>
      <t>７文字</t>
    </r>
    <r>
      <rPr>
        <sz val="11"/>
        <rFont val="ＭＳ Ｐ明朝"/>
        <family val="1"/>
      </rPr>
      <t>になるようにスペースを入れてください。</t>
    </r>
  </si>
  <si>
    <t>※400mで1分を超える記録は，「61.12」のように入力する。</t>
  </si>
  <si>
    <t>標準突破</t>
  </si>
  <si>
    <t>＜資格に○をつける＞</t>
  </si>
  <si>
    <t>１８．３６</t>
  </si>
  <si>
    <t>中　 体 　連</t>
  </si>
  <si>
    <t>様式３</t>
  </si>
  <si>
    <t>様式１－１</t>
  </si>
  <si>
    <t>様式１－２</t>
  </si>
  <si>
    <t>様式２－１</t>
  </si>
  <si>
    <t>様式２－２</t>
  </si>
  <si>
    <t>苫小牧地方</t>
  </si>
  <si>
    <t>空知</t>
  </si>
  <si>
    <t>第２４回北海道中学校新人陸上競技大会</t>
  </si>
  <si>
    <t xml:space="preserve">                       第２４回　北海道中学校新人陸上競技大会　　参加申込一覧表</t>
  </si>
  <si>
    <t>大型・中型バス駐車申し込み</t>
  </si>
  <si>
    <t>申し込み中学校・団体名</t>
  </si>
  <si>
    <t>申込者緊急連絡先
（携帯）</t>
  </si>
  <si>
    <t>郵便番号</t>
  </si>
  <si>
    <t>住所</t>
  </si>
  <si>
    <t>大型　　・　　中型</t>
  </si>
  <si>
    <t>到着予定時間　　　９月　　　　日（　　　　　）　　　　　　時　　　　　分</t>
  </si>
  <si>
    <t>連絡事項</t>
  </si>
  <si>
    <t>申し込み期日　</t>
  </si>
  <si>
    <t>陸協名</t>
  </si>
  <si>
    <t>申し込み責任者</t>
  </si>
  <si>
    <t>駐車券送付先</t>
  </si>
  <si>
    <t>バス種類
（大型・中型等）</t>
  </si>
  <si>
    <t>第２４回　全道新人大会（２０１７）</t>
  </si>
  <si>
    <t>風力</t>
  </si>
  <si>
    <t>6.03</t>
  </si>
  <si>
    <t>オホーツク</t>
  </si>
  <si>
    <t>25.34</t>
  </si>
  <si>
    <t>学校住所</t>
  </si>
  <si>
    <t>学校電話</t>
  </si>
  <si>
    <t>②「フリガナ」は半角ｶﾀｶﾅで、苗字と名前の間にスペースを入れてください。</t>
  </si>
  <si>
    <t>ｲｼｶﾘ ﾀﾛｳ</t>
  </si>
  <si>
    <t>ｲｼｶﾘ ﾊﾅｺ</t>
  </si>
  <si>
    <t>平成２９年９月５日（火）必着</t>
  </si>
  <si>
    <t>様式8</t>
  </si>
  <si>
    <t xml:space="preserve">        平成２９年９月５日（火）</t>
  </si>
  <si>
    <t>　7００円</t>
  </si>
  <si>
    <t>１,5００円</t>
  </si>
  <si>
    <r>
      <t>記録集部数　</t>
    </r>
    <r>
      <rPr>
        <b/>
        <sz val="14"/>
        <rFont val="ＭＳ Ｐゴシック"/>
        <family val="3"/>
      </rPr>
      <t>1,300</t>
    </r>
    <r>
      <rPr>
        <sz val="14"/>
        <rFont val="ＭＳ Ｐゴシック"/>
        <family val="3"/>
      </rPr>
      <t>　円（送料含む）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</si>
</sst>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99999]####\-####;\(00\)\ ####\-####"/>
    <numFmt numFmtId="179" formatCode="[&lt;=999]000;[&lt;=9999]000\-00;000\-0000"/>
    <numFmt numFmtId="180" formatCode="0_);[Red]\(0\)"/>
    <numFmt numFmtId="181" formatCode="##.00"/>
    <numFmt numFmtId="182" formatCode="#,##0_);[Red]\(#,##0\)"/>
    <numFmt numFmtId="183" formatCode="#,##0_ ;[Red]\-#,##0\ "/>
    <numFmt numFmtId="184" formatCode="#,##0_ "/>
    <numFmt numFmtId="185" formatCode="#,##0.0_ "/>
    <numFmt numFmtId="186" formatCode="\+0.0;\-0.0;\ 0.0"/>
    <numFmt numFmtId="187" formatCode="#&quot;点&quot;"/>
  </numFmts>
  <fonts count="9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HGPｺﾞｼｯｸE"/>
      <family val="3"/>
    </font>
    <font>
      <sz val="16"/>
      <name val="HGｺﾞｼｯｸE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sz val="22"/>
      <name val="HGPｺﾞｼｯｸE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HG丸ｺﾞｼｯｸM-PRO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Ｐ明朝"/>
      <family val="1"/>
    </font>
    <font>
      <sz val="14"/>
      <color indexed="10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b/>
      <sz val="24"/>
      <name val="ＭＳ Ｐゴシック"/>
      <family val="3"/>
    </font>
    <font>
      <b/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HG丸ｺﾞｼｯｸM-PRO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9"/>
      <name val="HG丸ｺﾞｼｯｸM-PRO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0"/>
      <name val="HG丸ｺﾞｼｯｸM-PRO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8"/>
      <color theme="0"/>
      <name val="HG丸ｺﾞｼｯｸM-PRO"/>
      <family val="3"/>
    </font>
    <font>
      <sz val="18"/>
      <color theme="1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hair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 style="hair"/>
      <top style="hair"/>
      <bottom style="thin"/>
      <diagonal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/>
      <bottom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4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center" vertical="top" shrinkToFi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left" vertical="top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distributed" vertical="center"/>
    </xf>
    <xf numFmtId="181" fontId="16" fillId="33" borderId="18" xfId="0" applyNumberFormat="1" applyFont="1" applyFill="1" applyBorder="1" applyAlignment="1">
      <alignment horizontal="distributed" vertical="center"/>
    </xf>
    <xf numFmtId="0" fontId="16" fillId="33" borderId="10" xfId="0" applyFont="1" applyFill="1" applyBorder="1" applyAlignment="1">
      <alignment horizontal="distributed" vertical="center"/>
    </xf>
    <xf numFmtId="181" fontId="16" fillId="33" borderId="19" xfId="0" applyNumberFormat="1" applyFont="1" applyFill="1" applyBorder="1" applyAlignment="1">
      <alignment horizontal="center" vertical="center" shrinkToFit="1"/>
    </xf>
    <xf numFmtId="182" fontId="17" fillId="33" borderId="20" xfId="0" applyNumberFormat="1" applyFont="1" applyFill="1" applyBorder="1" applyAlignment="1" applyProtection="1">
      <alignment horizontal="right" vertical="center" shrinkToFit="1"/>
      <protection/>
    </xf>
    <xf numFmtId="0" fontId="18" fillId="0" borderId="21" xfId="0" applyFont="1" applyBorder="1" applyAlignment="1" applyProtection="1">
      <alignment horizontal="center" vertical="center" shrinkToFit="1"/>
      <protection/>
    </xf>
    <xf numFmtId="181" fontId="16" fillId="33" borderId="22" xfId="0" applyNumberFormat="1" applyFont="1" applyFill="1" applyBorder="1" applyAlignment="1">
      <alignment horizontal="center" vertical="center" shrinkToFit="1"/>
    </xf>
    <xf numFmtId="182" fontId="17" fillId="33" borderId="23" xfId="0" applyNumberFormat="1" applyFont="1" applyFill="1" applyBorder="1" applyAlignment="1" applyProtection="1">
      <alignment horizontal="right" vertical="center" shrinkToFit="1"/>
      <protection/>
    </xf>
    <xf numFmtId="0" fontId="18" fillId="0" borderId="24" xfId="0" applyFont="1" applyBorder="1" applyAlignment="1" applyProtection="1">
      <alignment horizontal="center" vertical="center" shrinkToFit="1"/>
      <protection/>
    </xf>
    <xf numFmtId="182" fontId="17" fillId="33" borderId="25" xfId="0" applyNumberFormat="1" applyFont="1" applyFill="1" applyBorder="1" applyAlignment="1" applyProtection="1">
      <alignment horizontal="right" vertical="center" shrinkToFit="1"/>
      <protection/>
    </xf>
    <xf numFmtId="181" fontId="16" fillId="33" borderId="26" xfId="0" applyNumberFormat="1" applyFont="1" applyFill="1" applyBorder="1" applyAlignment="1">
      <alignment horizontal="center" vertical="center" shrinkToFit="1"/>
    </xf>
    <xf numFmtId="182" fontId="17" fillId="33" borderId="27" xfId="0" applyNumberFormat="1" applyFont="1" applyFill="1" applyBorder="1" applyAlignment="1" applyProtection="1">
      <alignment horizontal="right" vertical="center" shrinkToFit="1"/>
      <protection/>
    </xf>
    <xf numFmtId="0" fontId="18" fillId="0" borderId="28" xfId="0" applyFont="1" applyBorder="1" applyAlignment="1" applyProtection="1">
      <alignment horizontal="center" vertical="center" shrinkToFit="1"/>
      <protection/>
    </xf>
    <xf numFmtId="181" fontId="19" fillId="0" borderId="15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 shrinkToFit="1"/>
    </xf>
    <xf numFmtId="0" fontId="16" fillId="33" borderId="29" xfId="0" applyFont="1" applyFill="1" applyBorder="1" applyAlignment="1">
      <alignment horizontal="center" vertical="center" shrinkToFit="1"/>
    </xf>
    <xf numFmtId="0" fontId="20" fillId="0" borderId="30" xfId="0" applyFont="1" applyBorder="1" applyAlignment="1" applyProtection="1">
      <alignment horizontal="distributed" vertical="center" shrinkToFit="1"/>
      <protection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 vertical="center" indent="1"/>
    </xf>
    <xf numFmtId="0" fontId="25" fillId="34" borderId="0" xfId="0" applyFont="1" applyFill="1" applyAlignment="1">
      <alignment horizontal="left" vertical="center" indent="1"/>
    </xf>
    <xf numFmtId="0" fontId="26" fillId="34" borderId="0" xfId="0" applyFont="1" applyFill="1" applyAlignment="1">
      <alignment horizontal="left" vertical="center"/>
    </xf>
    <xf numFmtId="0" fontId="27" fillId="34" borderId="0" xfId="0" applyFont="1" applyFill="1" applyAlignment="1">
      <alignment horizontal="left" vertical="center" indent="1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27" fillId="34" borderId="0" xfId="0" applyFont="1" applyFill="1" applyAlignment="1">
      <alignment vertical="center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35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/>
      <protection hidden="1"/>
    </xf>
    <xf numFmtId="0" fontId="22" fillId="0" borderId="37" xfId="0" applyFont="1" applyBorder="1" applyAlignment="1" applyProtection="1">
      <alignment vertical="center"/>
      <protection hidden="1"/>
    </xf>
    <xf numFmtId="0" fontId="22" fillId="0" borderId="15" xfId="0" applyFont="1" applyBorder="1" applyAlignment="1" applyProtection="1">
      <alignment vertical="center"/>
      <protection hidden="1"/>
    </xf>
    <xf numFmtId="0" fontId="0" fillId="0" borderId="38" xfId="0" applyFont="1" applyBorder="1" applyAlignment="1" applyProtection="1">
      <alignment horizontal="right" vertical="center"/>
      <protection hidden="1"/>
    </xf>
    <xf numFmtId="0" fontId="22" fillId="0" borderId="31" xfId="0" applyFont="1" applyBorder="1" applyAlignment="1" applyProtection="1">
      <alignment vertical="center"/>
      <protection hidden="1"/>
    </xf>
    <xf numFmtId="0" fontId="22" fillId="0" borderId="39" xfId="0" applyFont="1" applyBorder="1" applyAlignment="1" applyProtection="1">
      <alignment vertical="center"/>
      <protection hidden="1"/>
    </xf>
    <xf numFmtId="0" fontId="22" fillId="0" borderId="40" xfId="0" applyFont="1" applyBorder="1" applyAlignment="1" applyProtection="1">
      <alignment vertical="center"/>
      <protection hidden="1"/>
    </xf>
    <xf numFmtId="0" fontId="0" fillId="0" borderId="40" xfId="0" applyFont="1" applyBorder="1" applyAlignment="1" applyProtection="1">
      <alignment vertical="center"/>
      <protection hidden="1"/>
    </xf>
    <xf numFmtId="0" fontId="0" fillId="0" borderId="41" xfId="0" applyFont="1" applyBorder="1" applyAlignment="1" applyProtection="1">
      <alignment horizontal="right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184" fontId="0" fillId="0" borderId="13" xfId="51" applyNumberFormat="1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horizontal="righ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 shrinkToFit="1"/>
      <protection hidden="1"/>
    </xf>
    <xf numFmtId="0" fontId="34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vertical="center"/>
      <protection locked="0"/>
    </xf>
    <xf numFmtId="49" fontId="10" fillId="0" borderId="43" xfId="0" applyNumberFormat="1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vertical="center"/>
      <protection locked="0"/>
    </xf>
    <xf numFmtId="0" fontId="9" fillId="33" borderId="18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textRotation="255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9" fillId="33" borderId="36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 locked="0"/>
    </xf>
    <xf numFmtId="0" fontId="1" fillId="0" borderId="52" xfId="0" applyFont="1" applyFill="1" applyBorder="1" applyAlignment="1" applyProtection="1">
      <alignment horizontal="center" vertical="center"/>
      <protection locked="0"/>
    </xf>
    <xf numFmtId="0" fontId="23" fillId="35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23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7" fillId="0" borderId="53" xfId="0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/>
    </xf>
    <xf numFmtId="49" fontId="10" fillId="0" borderId="44" xfId="0" applyNumberFormat="1" applyFont="1" applyFill="1" applyBorder="1" applyAlignment="1" applyProtection="1">
      <alignment horizontal="left" vertical="center"/>
      <protection locked="0"/>
    </xf>
    <xf numFmtId="49" fontId="10" fillId="0" borderId="46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hidden="1"/>
    </xf>
    <xf numFmtId="0" fontId="22" fillId="0" borderId="13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5" xfId="0" applyFont="1" applyBorder="1" applyAlignment="1" applyProtection="1">
      <alignment vertical="center"/>
      <protection hidden="1"/>
    </xf>
    <xf numFmtId="0" fontId="0" fillId="0" borderId="56" xfId="0" applyFont="1" applyBorder="1" applyAlignment="1" applyProtection="1">
      <alignment vertical="center"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vertical="center"/>
      <protection hidden="1"/>
    </xf>
    <xf numFmtId="0" fontId="0" fillId="0" borderId="58" xfId="0" applyFont="1" applyBorder="1" applyAlignment="1" applyProtection="1">
      <alignment vertical="top"/>
      <protection locked="0"/>
    </xf>
    <xf numFmtId="0" fontId="0" fillId="0" borderId="59" xfId="0" applyFont="1" applyBorder="1" applyAlignment="1" applyProtection="1">
      <alignment horizontal="center" vertical="center"/>
      <protection hidden="1"/>
    </xf>
    <xf numFmtId="0" fontId="36" fillId="0" borderId="0" xfId="0" applyFont="1" applyAlignment="1">
      <alignment vertical="center"/>
    </xf>
    <xf numFmtId="0" fontId="37" fillId="0" borderId="36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 hidden="1"/>
    </xf>
    <xf numFmtId="0" fontId="32" fillId="0" borderId="15" xfId="0" applyFont="1" applyFill="1" applyBorder="1" applyAlignment="1" applyProtection="1">
      <alignment horizontal="right" vertic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0" fillId="0" borderId="61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 vertical="center"/>
    </xf>
    <xf numFmtId="183" fontId="18" fillId="0" borderId="0" xfId="49" applyNumberFormat="1" applyFont="1" applyBorder="1" applyAlignment="1" applyProtection="1">
      <alignment vertical="center" shrinkToFit="1"/>
      <protection/>
    </xf>
    <xf numFmtId="0" fontId="9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distributed" vertical="center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9" fillId="36" borderId="31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47" xfId="0" applyFont="1" applyFill="1" applyBorder="1" applyAlignment="1">
      <alignment horizontal="center" vertical="center" textRotation="255"/>
    </xf>
    <xf numFmtId="0" fontId="9" fillId="36" borderId="36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32" xfId="0" applyFont="1" applyFill="1" applyBorder="1" applyAlignment="1">
      <alignment horizontal="left" vertical="center" shrinkToFit="1"/>
    </xf>
    <xf numFmtId="0" fontId="16" fillId="36" borderId="17" xfId="0" applyFont="1" applyFill="1" applyBorder="1" applyAlignment="1">
      <alignment horizontal="distributed" vertical="center"/>
    </xf>
    <xf numFmtId="181" fontId="16" fillId="36" borderId="18" xfId="0" applyNumberFormat="1" applyFont="1" applyFill="1" applyBorder="1" applyAlignment="1">
      <alignment horizontal="distributed" vertical="center"/>
    </xf>
    <xf numFmtId="0" fontId="16" fillId="36" borderId="10" xfId="0" applyFont="1" applyFill="1" applyBorder="1" applyAlignment="1">
      <alignment horizontal="distributed" vertical="center"/>
    </xf>
    <xf numFmtId="181" fontId="16" fillId="36" borderId="19" xfId="0" applyNumberFormat="1" applyFont="1" applyFill="1" applyBorder="1" applyAlignment="1">
      <alignment horizontal="center" vertical="center" shrinkToFit="1"/>
    </xf>
    <xf numFmtId="182" fontId="17" fillId="36" borderId="20" xfId="0" applyNumberFormat="1" applyFont="1" applyFill="1" applyBorder="1" applyAlignment="1" applyProtection="1">
      <alignment horizontal="right" vertical="center" shrinkToFit="1"/>
      <protection/>
    </xf>
    <xf numFmtId="181" fontId="16" fillId="36" borderId="22" xfId="0" applyNumberFormat="1" applyFont="1" applyFill="1" applyBorder="1" applyAlignment="1">
      <alignment horizontal="center" vertical="center" shrinkToFit="1"/>
    </xf>
    <xf numFmtId="182" fontId="17" fillId="36" borderId="23" xfId="0" applyNumberFormat="1" applyFont="1" applyFill="1" applyBorder="1" applyAlignment="1" applyProtection="1">
      <alignment horizontal="right" vertical="center" shrinkToFit="1"/>
      <protection/>
    </xf>
    <xf numFmtId="182" fontId="17" fillId="36" borderId="25" xfId="0" applyNumberFormat="1" applyFont="1" applyFill="1" applyBorder="1" applyAlignment="1" applyProtection="1">
      <alignment horizontal="right" vertical="center" shrinkToFit="1"/>
      <protection/>
    </xf>
    <xf numFmtId="181" fontId="16" fillId="36" borderId="26" xfId="0" applyNumberFormat="1" applyFont="1" applyFill="1" applyBorder="1" applyAlignment="1">
      <alignment horizontal="center" vertical="center" shrinkToFit="1"/>
    </xf>
    <xf numFmtId="182" fontId="17" fillId="36" borderId="27" xfId="0" applyNumberFormat="1" applyFont="1" applyFill="1" applyBorder="1" applyAlignment="1" applyProtection="1">
      <alignment horizontal="right" vertical="center" shrinkToFit="1"/>
      <protection/>
    </xf>
    <xf numFmtId="0" fontId="16" fillId="36" borderId="29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 applyProtection="1">
      <alignment horizontal="center" vertical="center" shrinkToFit="1"/>
      <protection locked="0"/>
    </xf>
    <xf numFmtId="0" fontId="1" fillId="0" borderId="28" xfId="0" applyFont="1" applyFill="1" applyBorder="1" applyAlignment="1" applyProtection="1">
      <alignment horizontal="center" vertical="center" shrinkToFit="1"/>
      <protection locked="0"/>
    </xf>
    <xf numFmtId="0" fontId="41" fillId="37" borderId="0" xfId="62" applyFill="1">
      <alignment/>
      <protection/>
    </xf>
    <xf numFmtId="0" fontId="42" fillId="37" borderId="0" xfId="62" applyFont="1" applyFill="1">
      <alignment/>
      <protection/>
    </xf>
    <xf numFmtId="0" fontId="41" fillId="0" borderId="0" xfId="62">
      <alignment/>
      <protection/>
    </xf>
    <xf numFmtId="0" fontId="41" fillId="37" borderId="63" xfId="62" applyFill="1" applyBorder="1">
      <alignment/>
      <protection/>
    </xf>
    <xf numFmtId="0" fontId="41" fillId="37" borderId="63" xfId="62" applyFont="1" applyFill="1" applyBorder="1" applyAlignment="1">
      <alignment/>
      <protection/>
    </xf>
    <xf numFmtId="0" fontId="41" fillId="37" borderId="64" xfId="62" applyFill="1" applyBorder="1" applyAlignment="1">
      <alignment shrinkToFit="1"/>
      <protection/>
    </xf>
    <xf numFmtId="0" fontId="41" fillId="37" borderId="30" xfId="62" applyFill="1" applyBorder="1" applyAlignment="1">
      <alignment vertical="center"/>
      <protection/>
    </xf>
    <xf numFmtId="0" fontId="41" fillId="37" borderId="30" xfId="62" applyFill="1" applyBorder="1">
      <alignment/>
      <protection/>
    </xf>
    <xf numFmtId="0" fontId="41" fillId="37" borderId="30" xfId="62" applyFont="1" applyFill="1" applyBorder="1" applyAlignment="1">
      <alignment horizontal="left"/>
      <protection/>
    </xf>
    <xf numFmtId="0" fontId="41" fillId="37" borderId="65" xfId="62" applyFill="1" applyBorder="1" applyAlignment="1">
      <alignment horizontal="center"/>
      <protection/>
    </xf>
    <xf numFmtId="0" fontId="41" fillId="37" borderId="10" xfId="62" applyFill="1" applyBorder="1" applyAlignment="1">
      <alignment horizontal="center" vertical="center"/>
      <protection/>
    </xf>
    <xf numFmtId="49" fontId="41" fillId="37" borderId="10" xfId="62" applyNumberFormat="1" applyFill="1" applyBorder="1" applyAlignment="1">
      <alignment horizontal="right" vertical="center"/>
      <protection/>
    </xf>
    <xf numFmtId="186" fontId="41" fillId="37" borderId="36" xfId="62" applyNumberFormat="1" applyFill="1" applyBorder="1" applyAlignment="1">
      <alignment vertical="center"/>
      <protection/>
    </xf>
    <xf numFmtId="0" fontId="41" fillId="37" borderId="66" xfId="62" applyFill="1" applyBorder="1">
      <alignment/>
      <protection/>
    </xf>
    <xf numFmtId="0" fontId="41" fillId="38" borderId="0" xfId="62" applyFill="1">
      <alignment/>
      <protection/>
    </xf>
    <xf numFmtId="0" fontId="42" fillId="38" borderId="0" xfId="62" applyFont="1" applyFill="1">
      <alignment/>
      <protection/>
    </xf>
    <xf numFmtId="0" fontId="41" fillId="38" borderId="63" xfId="62" applyFill="1" applyBorder="1">
      <alignment/>
      <protection/>
    </xf>
    <xf numFmtId="0" fontId="41" fillId="38" borderId="63" xfId="62" applyFill="1" applyBorder="1" applyAlignment="1">
      <alignment/>
      <protection/>
    </xf>
    <xf numFmtId="0" fontId="41" fillId="0" borderId="64" xfId="62" applyFill="1" applyBorder="1" applyAlignment="1">
      <alignment shrinkToFit="1"/>
      <protection/>
    </xf>
    <xf numFmtId="0" fontId="41" fillId="38" borderId="30" xfId="62" applyFill="1" applyBorder="1" applyAlignment="1">
      <alignment vertical="center"/>
      <protection/>
    </xf>
    <xf numFmtId="0" fontId="41" fillId="38" borderId="30" xfId="62" applyFill="1" applyBorder="1">
      <alignment/>
      <protection/>
    </xf>
    <xf numFmtId="0" fontId="41" fillId="38" borderId="30" xfId="62" applyFont="1" applyFill="1" applyBorder="1" applyAlignment="1">
      <alignment horizontal="left"/>
      <protection/>
    </xf>
    <xf numFmtId="0" fontId="41" fillId="0" borderId="65" xfId="62" applyFill="1" applyBorder="1" applyAlignment="1">
      <alignment horizontal="center"/>
      <protection/>
    </xf>
    <xf numFmtId="0" fontId="41" fillId="38" borderId="10" xfId="62" applyFill="1" applyBorder="1" applyAlignment="1">
      <alignment horizontal="center" vertical="center"/>
      <protection/>
    </xf>
    <xf numFmtId="49" fontId="41" fillId="38" borderId="10" xfId="62" applyNumberFormat="1" applyFill="1" applyBorder="1" applyAlignment="1">
      <alignment horizontal="right" vertical="center"/>
      <protection/>
    </xf>
    <xf numFmtId="186" fontId="41" fillId="38" borderId="36" xfId="62" applyNumberFormat="1" applyFill="1" applyBorder="1" applyAlignment="1">
      <alignment vertical="center"/>
      <protection/>
    </xf>
    <xf numFmtId="0" fontId="41" fillId="38" borderId="66" xfId="62" applyFill="1" applyBorder="1">
      <alignment/>
      <protection/>
    </xf>
    <xf numFmtId="0" fontId="41" fillId="37" borderId="63" xfId="62" applyFill="1" applyBorder="1" applyAlignment="1">
      <alignment shrinkToFit="1"/>
      <protection/>
    </xf>
    <xf numFmtId="186" fontId="41" fillId="37" borderId="10" xfId="62" applyNumberFormat="1" applyFill="1" applyBorder="1" applyAlignment="1">
      <alignment vertical="center"/>
      <protection/>
    </xf>
    <xf numFmtId="0" fontId="41" fillId="0" borderId="0" xfId="62" applyFill="1">
      <alignment/>
      <protection/>
    </xf>
    <xf numFmtId="0" fontId="42" fillId="0" borderId="0" xfId="62" applyFont="1" applyFill="1">
      <alignment/>
      <protection/>
    </xf>
    <xf numFmtId="0" fontId="41" fillId="0" borderId="63" xfId="62" applyFill="1" applyBorder="1">
      <alignment/>
      <protection/>
    </xf>
    <xf numFmtId="0" fontId="41" fillId="0" borderId="63" xfId="62" applyFill="1" applyBorder="1" applyAlignment="1">
      <alignment shrinkToFit="1"/>
      <protection/>
    </xf>
    <xf numFmtId="0" fontId="41" fillId="0" borderId="30" xfId="62" applyFill="1" applyBorder="1" applyAlignment="1">
      <alignment vertical="center"/>
      <protection/>
    </xf>
    <xf numFmtId="0" fontId="41" fillId="0" borderId="30" xfId="62" applyFill="1" applyBorder="1">
      <alignment/>
      <protection/>
    </xf>
    <xf numFmtId="0" fontId="41" fillId="0" borderId="30" xfId="62" applyFill="1" applyBorder="1" applyAlignment="1">
      <alignment horizontal="center"/>
      <protection/>
    </xf>
    <xf numFmtId="0" fontId="41" fillId="0" borderId="10" xfId="62" applyFill="1" applyBorder="1" applyAlignment="1">
      <alignment horizontal="center" vertical="center"/>
      <protection/>
    </xf>
    <xf numFmtId="49" fontId="41" fillId="0" borderId="10" xfId="62" applyNumberFormat="1" applyFill="1" applyBorder="1" applyAlignment="1">
      <alignment horizontal="right" vertical="center"/>
      <protection/>
    </xf>
    <xf numFmtId="186" fontId="41" fillId="0" borderId="10" xfId="62" applyNumberFormat="1" applyFill="1" applyBorder="1" applyAlignment="1">
      <alignment vertical="center"/>
      <protection/>
    </xf>
    <xf numFmtId="0" fontId="41" fillId="0" borderId="66" xfId="62" applyFill="1" applyBorder="1">
      <alignment/>
      <protection/>
    </xf>
    <xf numFmtId="0" fontId="21" fillId="0" borderId="43" xfId="0" applyFont="1" applyFill="1" applyBorder="1" applyAlignment="1" applyProtection="1">
      <alignment horizontal="center" vertical="center"/>
      <protection locked="0"/>
    </xf>
    <xf numFmtId="0" fontId="45" fillId="0" borderId="43" xfId="0" applyFont="1" applyFill="1" applyBorder="1" applyAlignment="1" applyProtection="1">
      <alignment vertical="center"/>
      <protection locked="0"/>
    </xf>
    <xf numFmtId="0" fontId="45" fillId="0" borderId="42" xfId="0" applyFont="1" applyFill="1" applyBorder="1" applyAlignment="1" applyProtection="1">
      <alignment horizontal="center" vertical="center"/>
      <protection locked="0"/>
    </xf>
    <xf numFmtId="49" fontId="45" fillId="0" borderId="43" xfId="0" applyNumberFormat="1" applyFont="1" applyFill="1" applyBorder="1" applyAlignment="1" applyProtection="1">
      <alignment horizontal="left" vertical="center"/>
      <protection locked="0"/>
    </xf>
    <xf numFmtId="0" fontId="45" fillId="0" borderId="48" xfId="0" applyFont="1" applyFill="1" applyBorder="1" applyAlignment="1" applyProtection="1">
      <alignment horizontal="left" vertical="center"/>
      <protection locked="0"/>
    </xf>
    <xf numFmtId="0" fontId="21" fillId="0" borderId="50" xfId="0" applyFont="1" applyFill="1" applyBorder="1" applyAlignment="1" applyProtection="1">
      <alignment horizontal="center" vertical="center"/>
      <protection locked="0"/>
    </xf>
    <xf numFmtId="14" fontId="21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0" fontId="45" fillId="0" borderId="44" xfId="0" applyFont="1" applyFill="1" applyBorder="1" applyAlignment="1" applyProtection="1">
      <alignment vertical="center"/>
      <protection locked="0"/>
    </xf>
    <xf numFmtId="0" fontId="45" fillId="0" borderId="22" xfId="0" applyFont="1" applyFill="1" applyBorder="1" applyAlignment="1" applyProtection="1">
      <alignment horizontal="center" vertical="center"/>
      <protection locked="0"/>
    </xf>
    <xf numFmtId="49" fontId="45" fillId="0" borderId="44" xfId="0" applyNumberFormat="1" applyFont="1" applyFill="1" applyBorder="1" applyAlignment="1" applyProtection="1">
      <alignment horizontal="left" vertical="center"/>
      <protection locked="0"/>
    </xf>
    <xf numFmtId="0" fontId="21" fillId="0" borderId="51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 shrinkToFit="1"/>
      <protection locked="0"/>
    </xf>
    <xf numFmtId="0" fontId="21" fillId="0" borderId="45" xfId="0" applyFont="1" applyFill="1" applyBorder="1" applyAlignment="1" applyProtection="1">
      <alignment horizontal="center" vertical="center"/>
      <protection locked="0"/>
    </xf>
    <xf numFmtId="0" fontId="21" fillId="0" borderId="46" xfId="0" applyFont="1" applyFill="1" applyBorder="1" applyAlignment="1" applyProtection="1">
      <alignment horizontal="center" vertical="center"/>
      <protection locked="0"/>
    </xf>
    <xf numFmtId="0" fontId="45" fillId="0" borderId="46" xfId="0" applyFont="1" applyFill="1" applyBorder="1" applyAlignment="1" applyProtection="1">
      <alignment vertical="center"/>
      <protection locked="0"/>
    </xf>
    <xf numFmtId="0" fontId="45" fillId="0" borderId="26" xfId="0" applyFont="1" applyFill="1" applyBorder="1" applyAlignment="1" applyProtection="1">
      <alignment horizontal="center" vertical="center"/>
      <protection locked="0"/>
    </xf>
    <xf numFmtId="49" fontId="45" fillId="0" borderId="46" xfId="0" applyNumberFormat="1" applyFont="1" applyFill="1" applyBorder="1" applyAlignment="1" applyProtection="1">
      <alignment horizontal="left" vertical="center"/>
      <protection locked="0"/>
    </xf>
    <xf numFmtId="0" fontId="45" fillId="0" borderId="49" xfId="0" applyFont="1" applyFill="1" applyBorder="1" applyAlignment="1" applyProtection="1">
      <alignment horizontal="left" vertical="center"/>
      <protection locked="0"/>
    </xf>
    <xf numFmtId="0" fontId="21" fillId="0" borderId="52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vertical="center"/>
    </xf>
    <xf numFmtId="0" fontId="0" fillId="0" borderId="10" xfId="0" applyFill="1" applyBorder="1" applyAlignment="1" applyProtection="1">
      <alignment horizontal="left" vertical="center" shrinkToFit="1"/>
      <protection hidden="1"/>
    </xf>
    <xf numFmtId="0" fontId="37" fillId="0" borderId="36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9" fillId="39" borderId="39" xfId="0" applyFont="1" applyFill="1" applyBorder="1" applyAlignment="1">
      <alignment horizontal="center" vertical="center"/>
    </xf>
    <xf numFmtId="0" fontId="10" fillId="39" borderId="68" xfId="0" applyFont="1" applyFill="1" applyBorder="1" applyAlignment="1">
      <alignment horizontal="center" vertical="center" wrapText="1"/>
    </xf>
    <xf numFmtId="0" fontId="9" fillId="39" borderId="69" xfId="0" applyFont="1" applyFill="1" applyBorder="1" applyAlignment="1">
      <alignment horizontal="center" vertical="center"/>
    </xf>
    <xf numFmtId="0" fontId="9" fillId="39" borderId="70" xfId="0" applyFont="1" applyFill="1" applyBorder="1" applyAlignment="1">
      <alignment horizontal="center" vertical="center"/>
    </xf>
    <xf numFmtId="0" fontId="9" fillId="39" borderId="71" xfId="0" applyFont="1" applyFill="1" applyBorder="1" applyAlignment="1">
      <alignment horizontal="center" vertical="center"/>
    </xf>
    <xf numFmtId="0" fontId="9" fillId="39" borderId="72" xfId="0" applyFont="1" applyFill="1" applyBorder="1" applyAlignment="1">
      <alignment horizontal="center" vertical="center"/>
    </xf>
    <xf numFmtId="49" fontId="9" fillId="39" borderId="71" xfId="0" applyNumberFormat="1" applyFont="1" applyFill="1" applyBorder="1" applyAlignment="1">
      <alignment horizontal="center" vertical="center" wrapText="1"/>
    </xf>
    <xf numFmtId="0" fontId="9" fillId="39" borderId="41" xfId="0" applyFont="1" applyFill="1" applyBorder="1" applyAlignment="1">
      <alignment horizontal="center" vertical="center" wrapText="1"/>
    </xf>
    <xf numFmtId="14" fontId="9" fillId="39" borderId="73" xfId="0" applyNumberFormat="1" applyFont="1" applyFill="1" applyBorder="1" applyAlignment="1">
      <alignment horizontal="center" vertical="center" shrinkToFit="1"/>
    </xf>
    <xf numFmtId="0" fontId="9" fillId="34" borderId="39" xfId="0" applyFont="1" applyFill="1" applyBorder="1" applyAlignment="1">
      <alignment horizontal="center" vertical="center"/>
    </xf>
    <xf numFmtId="0" fontId="10" fillId="34" borderId="68" xfId="0" applyFont="1" applyFill="1" applyBorder="1" applyAlignment="1">
      <alignment horizontal="center" vertical="center" wrapText="1"/>
    </xf>
    <xf numFmtId="0" fontId="46" fillId="34" borderId="69" xfId="0" applyFont="1" applyFill="1" applyBorder="1" applyAlignment="1">
      <alignment horizontal="center" vertical="center"/>
    </xf>
    <xf numFmtId="0" fontId="46" fillId="34" borderId="70" xfId="0" applyFont="1" applyFill="1" applyBorder="1" applyAlignment="1">
      <alignment horizontal="center" vertical="center"/>
    </xf>
    <xf numFmtId="0" fontId="46" fillId="34" borderId="71" xfId="0" applyFont="1" applyFill="1" applyBorder="1" applyAlignment="1">
      <alignment horizontal="center" vertical="center"/>
    </xf>
    <xf numFmtId="0" fontId="46" fillId="34" borderId="72" xfId="0" applyFont="1" applyFill="1" applyBorder="1" applyAlignment="1">
      <alignment horizontal="center" vertical="center"/>
    </xf>
    <xf numFmtId="0" fontId="46" fillId="34" borderId="41" xfId="0" applyFont="1" applyFill="1" applyBorder="1" applyAlignment="1">
      <alignment horizontal="center" vertical="center" wrapText="1"/>
    </xf>
    <xf numFmtId="14" fontId="46" fillId="34" borderId="73" xfId="0" applyNumberFormat="1" applyFont="1" applyFill="1" applyBorder="1" applyAlignment="1">
      <alignment horizontal="center" vertical="center" shrinkToFit="1"/>
    </xf>
    <xf numFmtId="0" fontId="21" fillId="0" borderId="43" xfId="0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14" fontId="1" fillId="0" borderId="24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67" xfId="0" applyNumberFormat="1" applyFont="1" applyFill="1" applyBorder="1" applyAlignment="1" applyProtection="1">
      <alignment horizontal="center" vertical="center" shrinkToFit="1"/>
      <protection locked="0"/>
    </xf>
    <xf numFmtId="14" fontId="2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88" fillId="40" borderId="0" xfId="0" applyFont="1" applyFill="1" applyAlignment="1">
      <alignment horizontal="center" vertical="center"/>
    </xf>
    <xf numFmtId="0" fontId="88" fillId="0" borderId="0" xfId="0" applyFont="1" applyFill="1" applyAlignment="1">
      <alignment vertical="center"/>
    </xf>
    <xf numFmtId="0" fontId="71" fillId="0" borderId="0" xfId="63" applyFont="1">
      <alignment/>
      <protection/>
    </xf>
    <xf numFmtId="0" fontId="29" fillId="0" borderId="0" xfId="0" applyFont="1" applyFill="1" applyAlignment="1">
      <alignment horizontal="left" vertical="center"/>
    </xf>
    <xf numFmtId="0" fontId="89" fillId="0" borderId="74" xfId="63" applyFont="1" applyBorder="1" applyAlignment="1">
      <alignment horizontal="center" vertical="center"/>
      <protection/>
    </xf>
    <xf numFmtId="0" fontId="71" fillId="0" borderId="0" xfId="63" applyFont="1" applyBorder="1">
      <alignment/>
      <protection/>
    </xf>
    <xf numFmtId="0" fontId="89" fillId="0" borderId="75" xfId="63" applyFont="1" applyBorder="1" applyAlignment="1">
      <alignment horizontal="center" vertical="center" wrapText="1"/>
      <protection/>
    </xf>
    <xf numFmtId="0" fontId="89" fillId="0" borderId="75" xfId="63" applyFont="1" applyBorder="1" applyAlignment="1">
      <alignment horizontal="center" vertical="center"/>
      <protection/>
    </xf>
    <xf numFmtId="0" fontId="89" fillId="0" borderId="76" xfId="63" applyFont="1" applyBorder="1" applyAlignment="1">
      <alignment horizontal="center" vertical="center" wrapText="1"/>
      <protection/>
    </xf>
    <xf numFmtId="0" fontId="90" fillId="0" borderId="10" xfId="63" applyFont="1" applyBorder="1" applyAlignment="1">
      <alignment horizontal="center" vertical="center"/>
      <protection/>
    </xf>
    <xf numFmtId="0" fontId="89" fillId="0" borderId="0" xfId="63" applyFont="1" applyBorder="1">
      <alignment/>
      <protection/>
    </xf>
    <xf numFmtId="0" fontId="89" fillId="0" borderId="37" xfId="63" applyFont="1" applyBorder="1">
      <alignment/>
      <protection/>
    </xf>
    <xf numFmtId="0" fontId="89" fillId="0" borderId="15" xfId="63" applyFont="1" applyBorder="1">
      <alignment/>
      <protection/>
    </xf>
    <xf numFmtId="0" fontId="89" fillId="0" borderId="38" xfId="63" applyFont="1" applyBorder="1">
      <alignment/>
      <protection/>
    </xf>
    <xf numFmtId="0" fontId="89" fillId="0" borderId="14" xfId="63" applyFont="1" applyBorder="1">
      <alignment/>
      <protection/>
    </xf>
    <xf numFmtId="0" fontId="89" fillId="0" borderId="77" xfId="63" applyFont="1" applyBorder="1">
      <alignment/>
      <protection/>
    </xf>
    <xf numFmtId="0" fontId="89" fillId="0" borderId="29" xfId="63" applyFont="1" applyBorder="1">
      <alignment/>
      <protection/>
    </xf>
    <xf numFmtId="0" fontId="89" fillId="0" borderId="13" xfId="63" applyFont="1" applyBorder="1">
      <alignment/>
      <protection/>
    </xf>
    <xf numFmtId="0" fontId="89" fillId="0" borderId="12" xfId="63" applyFont="1" applyBorder="1">
      <alignment/>
      <protection/>
    </xf>
    <xf numFmtId="0" fontId="91" fillId="40" borderId="37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2" fillId="38" borderId="30" xfId="62" applyFont="1" applyFill="1" applyBorder="1" applyAlignment="1">
      <alignment horizontal="center" vertical="center"/>
      <protection/>
    </xf>
    <xf numFmtId="0" fontId="16" fillId="33" borderId="33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0" borderId="31" xfId="0" applyFont="1" applyBorder="1" applyAlignment="1" applyProtection="1">
      <alignment horizontal="center" vertical="center" shrinkToFit="1"/>
      <protection locked="0"/>
    </xf>
    <xf numFmtId="0" fontId="46" fillId="34" borderId="71" xfId="0" applyNumberFormat="1" applyFont="1" applyFill="1" applyBorder="1" applyAlignment="1">
      <alignment horizontal="center" vertical="center" wrapText="1"/>
    </xf>
    <xf numFmtId="0" fontId="46" fillId="34" borderId="68" xfId="0" applyFont="1" applyFill="1" applyBorder="1" applyAlignment="1">
      <alignment horizontal="center" vertical="center"/>
    </xf>
    <xf numFmtId="49" fontId="46" fillId="34" borderId="70" xfId="0" applyNumberFormat="1" applyFont="1" applyFill="1" applyBorder="1" applyAlignment="1">
      <alignment horizontal="center" vertical="center"/>
    </xf>
    <xf numFmtId="49" fontId="9" fillId="39" borderId="70" xfId="0" applyNumberFormat="1" applyFont="1" applyFill="1" applyBorder="1" applyAlignment="1">
      <alignment horizontal="center" vertical="center"/>
    </xf>
    <xf numFmtId="0" fontId="9" fillId="39" borderId="68" xfId="0" applyFont="1" applyFill="1" applyBorder="1" applyAlignment="1">
      <alignment horizontal="center" vertical="center"/>
    </xf>
    <xf numFmtId="0" fontId="46" fillId="34" borderId="70" xfId="0" applyFont="1" applyFill="1" applyBorder="1" applyAlignment="1">
      <alignment vertical="center"/>
    </xf>
    <xf numFmtId="0" fontId="9" fillId="39" borderId="7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34" fillId="0" borderId="15" xfId="0" applyFont="1" applyBorder="1" applyAlignment="1" applyProtection="1">
      <alignment vertical="center"/>
      <protection hidden="1"/>
    </xf>
    <xf numFmtId="0" fontId="34" fillId="0" borderId="35" xfId="0" applyFont="1" applyBorder="1" applyAlignment="1" applyProtection="1">
      <alignment vertical="center"/>
      <protection hidden="1"/>
    </xf>
    <xf numFmtId="184" fontId="33" fillId="0" borderId="15" xfId="51" applyNumberFormat="1" applyFont="1" applyBorder="1" applyAlignment="1" applyProtection="1">
      <alignment vertical="center"/>
      <protection hidden="1"/>
    </xf>
    <xf numFmtId="184" fontId="33" fillId="0" borderId="40" xfId="51" applyNumberFormat="1" applyFont="1" applyBorder="1" applyAlignment="1" applyProtection="1">
      <alignment vertical="center"/>
      <protection hidden="1"/>
    </xf>
    <xf numFmtId="0" fontId="1" fillId="33" borderId="37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16" fillId="33" borderId="35" xfId="0" applyFont="1" applyFill="1" applyBorder="1" applyAlignment="1">
      <alignment horizontal="distributed" vertical="center"/>
    </xf>
    <xf numFmtId="0" fontId="16" fillId="33" borderId="36" xfId="0" applyFont="1" applyFill="1" applyBorder="1" applyAlignment="1">
      <alignment horizontal="distributed" vertical="center"/>
    </xf>
    <xf numFmtId="0" fontId="0" fillId="33" borderId="31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7" fillId="33" borderId="78" xfId="0" applyNumberFormat="1" applyFont="1" applyFill="1" applyBorder="1" applyAlignment="1" applyProtection="1">
      <alignment horizontal="center" vertical="center" shrinkToFit="1"/>
      <protection/>
    </xf>
    <xf numFmtId="3" fontId="17" fillId="33" borderId="79" xfId="0" applyNumberFormat="1" applyFont="1" applyFill="1" applyBorder="1" applyAlignment="1" applyProtection="1">
      <alignment horizontal="center" vertical="center" shrinkToFit="1"/>
      <protection/>
    </xf>
    <xf numFmtId="183" fontId="18" fillId="0" borderId="80" xfId="49" applyNumberFormat="1" applyFont="1" applyBorder="1" applyAlignment="1" applyProtection="1">
      <alignment vertical="center" shrinkToFit="1"/>
      <protection/>
    </xf>
    <xf numFmtId="183" fontId="18" fillId="0" borderId="81" xfId="49" applyNumberFormat="1" applyFont="1" applyBorder="1" applyAlignment="1" applyProtection="1">
      <alignment vertical="center" shrinkToFit="1"/>
      <protection/>
    </xf>
    <xf numFmtId="183" fontId="18" fillId="0" borderId="35" xfId="49" applyNumberFormat="1" applyFont="1" applyBorder="1" applyAlignment="1" applyProtection="1">
      <alignment vertical="center" shrinkToFit="1"/>
      <protection/>
    </xf>
    <xf numFmtId="183" fontId="18" fillId="0" borderId="36" xfId="49" applyNumberFormat="1" applyFont="1" applyBorder="1" applyAlignment="1" applyProtection="1">
      <alignment vertical="center" shrinkToFit="1"/>
      <protection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7" fillId="33" borderId="23" xfId="0" applyFont="1" applyFill="1" applyBorder="1" applyAlignment="1" applyProtection="1">
      <alignment horizontal="center" vertical="center" shrinkToFit="1"/>
      <protection/>
    </xf>
    <xf numFmtId="0" fontId="17" fillId="33" borderId="82" xfId="0" applyFont="1" applyFill="1" applyBorder="1" applyAlignment="1" applyProtection="1">
      <alignment horizontal="center" vertical="center" shrinkToFit="1"/>
      <protection/>
    </xf>
    <xf numFmtId="183" fontId="18" fillId="0" borderId="83" xfId="49" applyNumberFormat="1" applyFont="1" applyBorder="1" applyAlignment="1" applyProtection="1">
      <alignment vertical="center" shrinkToFit="1"/>
      <protection/>
    </xf>
    <xf numFmtId="183" fontId="18" fillId="0" borderId="51" xfId="49" applyNumberFormat="1" applyFont="1" applyBorder="1" applyAlignment="1" applyProtection="1">
      <alignment vertical="center" shrinkToFit="1"/>
      <protection/>
    </xf>
    <xf numFmtId="3" fontId="17" fillId="33" borderId="84" xfId="0" applyNumberFormat="1" applyFont="1" applyFill="1" applyBorder="1" applyAlignment="1" applyProtection="1">
      <alignment horizontal="center" vertical="center" shrinkToFit="1"/>
      <protection/>
    </xf>
    <xf numFmtId="3" fontId="17" fillId="33" borderId="85" xfId="0" applyNumberFormat="1" applyFont="1" applyFill="1" applyBorder="1" applyAlignment="1" applyProtection="1">
      <alignment horizontal="center" vertical="center" shrinkToFit="1"/>
      <protection/>
    </xf>
    <xf numFmtId="0" fontId="16" fillId="33" borderId="18" xfId="0" applyFont="1" applyFill="1" applyBorder="1" applyAlignment="1">
      <alignment horizontal="center" vertical="center" wrapText="1" shrinkToFit="1"/>
    </xf>
    <xf numFmtId="0" fontId="16" fillId="33" borderId="33" xfId="0" applyFont="1" applyFill="1" applyBorder="1" applyAlignment="1">
      <alignment horizontal="center" vertical="center" wrapText="1" shrinkToFit="1"/>
    </xf>
    <xf numFmtId="183" fontId="18" fillId="0" borderId="86" xfId="49" applyNumberFormat="1" applyFont="1" applyBorder="1" applyAlignment="1" applyProtection="1">
      <alignment vertical="center" shrinkToFit="1"/>
      <protection/>
    </xf>
    <xf numFmtId="183" fontId="18" fillId="0" borderId="52" xfId="49" applyNumberFormat="1" applyFont="1" applyBorder="1" applyAlignment="1" applyProtection="1">
      <alignment vertical="center" shrinkToFit="1"/>
      <protection/>
    </xf>
    <xf numFmtId="3" fontId="17" fillId="33" borderId="23" xfId="0" applyNumberFormat="1" applyFont="1" applyFill="1" applyBorder="1" applyAlignment="1" applyProtection="1">
      <alignment horizontal="center" vertical="center" shrinkToFit="1"/>
      <protection/>
    </xf>
    <xf numFmtId="3" fontId="17" fillId="33" borderId="82" xfId="0" applyNumberFormat="1" applyFont="1" applyFill="1" applyBorder="1" applyAlignment="1" applyProtection="1">
      <alignment horizontal="center" vertical="center" shrinkToFit="1"/>
      <protection/>
    </xf>
    <xf numFmtId="3" fontId="17" fillId="36" borderId="78" xfId="0" applyNumberFormat="1" applyFont="1" applyFill="1" applyBorder="1" applyAlignment="1" applyProtection="1">
      <alignment horizontal="center" vertical="center" shrinkToFit="1"/>
      <protection/>
    </xf>
    <xf numFmtId="3" fontId="17" fillId="36" borderId="79" xfId="0" applyNumberFormat="1" applyFont="1" applyFill="1" applyBorder="1" applyAlignment="1" applyProtection="1">
      <alignment horizontal="center" vertical="center" shrinkToFit="1"/>
      <protection/>
    </xf>
    <xf numFmtId="0" fontId="16" fillId="36" borderId="18" xfId="0" applyFont="1" applyFill="1" applyBorder="1" applyAlignment="1">
      <alignment horizontal="center" vertical="center" wrapText="1" shrinkToFit="1"/>
    </xf>
    <xf numFmtId="0" fontId="16" fillId="36" borderId="33" xfId="0" applyFont="1" applyFill="1" applyBorder="1" applyAlignment="1">
      <alignment horizontal="center" vertical="center" wrapText="1" shrinkToFit="1"/>
    </xf>
    <xf numFmtId="0" fontId="16" fillId="36" borderId="35" xfId="0" applyFont="1" applyFill="1" applyBorder="1" applyAlignment="1">
      <alignment horizontal="distributed" vertical="center"/>
    </xf>
    <xf numFmtId="0" fontId="16" fillId="36" borderId="36" xfId="0" applyFont="1" applyFill="1" applyBorder="1" applyAlignment="1">
      <alignment horizontal="distributed" vertical="center"/>
    </xf>
    <xf numFmtId="0" fontId="17" fillId="36" borderId="23" xfId="0" applyFont="1" applyFill="1" applyBorder="1" applyAlignment="1" applyProtection="1">
      <alignment horizontal="center" vertical="center" shrinkToFit="1"/>
      <protection/>
    </xf>
    <xf numFmtId="0" fontId="17" fillId="36" borderId="82" xfId="0" applyFont="1" applyFill="1" applyBorder="1" applyAlignment="1" applyProtection="1">
      <alignment horizontal="center" vertical="center" shrinkToFit="1"/>
      <protection/>
    </xf>
    <xf numFmtId="3" fontId="17" fillId="36" borderId="84" xfId="0" applyNumberFormat="1" applyFont="1" applyFill="1" applyBorder="1" applyAlignment="1" applyProtection="1">
      <alignment horizontal="center" vertical="center" shrinkToFit="1"/>
      <protection/>
    </xf>
    <xf numFmtId="3" fontId="17" fillId="36" borderId="85" xfId="0" applyNumberFormat="1" applyFont="1" applyFill="1" applyBorder="1" applyAlignment="1" applyProtection="1">
      <alignment horizontal="center" vertical="center" shrinkToFit="1"/>
      <protection/>
    </xf>
    <xf numFmtId="0" fontId="1" fillId="36" borderId="37" xfId="0" applyFont="1" applyFill="1" applyBorder="1" applyAlignment="1">
      <alignment horizontal="left" vertical="center" wrapText="1"/>
    </xf>
    <xf numFmtId="0" fontId="0" fillId="36" borderId="15" xfId="0" applyFill="1" applyBorder="1" applyAlignment="1">
      <alignment vertical="center"/>
    </xf>
    <xf numFmtId="0" fontId="0" fillId="36" borderId="38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3" fontId="17" fillId="36" borderId="23" xfId="0" applyNumberFormat="1" applyFont="1" applyFill="1" applyBorder="1" applyAlignment="1" applyProtection="1">
      <alignment horizontal="center" vertical="center" shrinkToFit="1"/>
      <protection/>
    </xf>
    <xf numFmtId="3" fontId="17" fillId="36" borderId="82" xfId="0" applyNumberFormat="1" applyFont="1" applyFill="1" applyBorder="1" applyAlignment="1" applyProtection="1">
      <alignment horizontal="center" vertical="center" shrinkToFit="1"/>
      <protection/>
    </xf>
    <xf numFmtId="0" fontId="1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44" fillId="0" borderId="37" xfId="62" applyFont="1" applyFill="1" applyBorder="1" applyAlignment="1">
      <alignment horizontal="center" vertical="center"/>
      <protection/>
    </xf>
    <xf numFmtId="0" fontId="44" fillId="0" borderId="38" xfId="62" applyFont="1" applyFill="1" applyBorder="1" applyAlignment="1">
      <alignment horizontal="center" vertical="center"/>
      <protection/>
    </xf>
    <xf numFmtId="0" fontId="44" fillId="0" borderId="14" xfId="62" applyFont="1" applyFill="1" applyBorder="1" applyAlignment="1">
      <alignment horizontal="center" vertical="center"/>
      <protection/>
    </xf>
    <xf numFmtId="0" fontId="44" fillId="0" borderId="77" xfId="62" applyFont="1" applyFill="1" applyBorder="1" applyAlignment="1">
      <alignment horizontal="center" vertical="center"/>
      <protection/>
    </xf>
    <xf numFmtId="0" fontId="44" fillId="0" borderId="29" xfId="62" applyFont="1" applyFill="1" applyBorder="1" applyAlignment="1">
      <alignment horizontal="center" vertical="center"/>
      <protection/>
    </xf>
    <xf numFmtId="0" fontId="44" fillId="0" borderId="12" xfId="62" applyFont="1" applyFill="1" applyBorder="1" applyAlignment="1">
      <alignment horizontal="center" vertical="center"/>
      <protection/>
    </xf>
    <xf numFmtId="0" fontId="41" fillId="0" borderId="64" xfId="62" applyFill="1" applyBorder="1" applyAlignment="1">
      <alignment horizontal="center" vertical="center"/>
      <protection/>
    </xf>
    <xf numFmtId="0" fontId="41" fillId="0" borderId="87" xfId="62" applyFill="1" applyBorder="1" applyAlignment="1">
      <alignment horizontal="center" vertical="center"/>
      <protection/>
    </xf>
    <xf numFmtId="0" fontId="41" fillId="0" borderId="30" xfId="62" applyFill="1" applyBorder="1" applyAlignment="1">
      <alignment horizontal="center" vertical="center"/>
      <protection/>
    </xf>
    <xf numFmtId="0" fontId="41" fillId="37" borderId="64" xfId="62" applyFill="1" applyBorder="1" applyAlignment="1">
      <alignment horizontal="center" vertical="center"/>
      <protection/>
    </xf>
    <xf numFmtId="0" fontId="41" fillId="37" borderId="87" xfId="62" applyFill="1" applyBorder="1" applyAlignment="1">
      <alignment horizontal="center" vertical="center"/>
      <protection/>
    </xf>
    <xf numFmtId="0" fontId="41" fillId="37" borderId="30" xfId="62" applyFill="1" applyBorder="1" applyAlignment="1">
      <alignment horizontal="center" vertical="center"/>
      <protection/>
    </xf>
    <xf numFmtId="0" fontId="44" fillId="37" borderId="37" xfId="62" applyFont="1" applyFill="1" applyBorder="1" applyAlignment="1">
      <alignment horizontal="center" vertical="center"/>
      <protection/>
    </xf>
    <xf numFmtId="0" fontId="44" fillId="37" borderId="38" xfId="62" applyFont="1" applyFill="1" applyBorder="1" applyAlignment="1">
      <alignment horizontal="center" vertical="center"/>
      <protection/>
    </xf>
    <xf numFmtId="0" fontId="44" fillId="37" borderId="14" xfId="62" applyFont="1" applyFill="1" applyBorder="1" applyAlignment="1">
      <alignment horizontal="center" vertical="center"/>
      <protection/>
    </xf>
    <xf numFmtId="0" fontId="44" fillId="37" borderId="77" xfId="62" applyFont="1" applyFill="1" applyBorder="1" applyAlignment="1">
      <alignment horizontal="center" vertical="center"/>
      <protection/>
    </xf>
    <xf numFmtId="0" fontId="44" fillId="37" borderId="29" xfId="62" applyFont="1" applyFill="1" applyBorder="1" applyAlignment="1">
      <alignment horizontal="center" vertical="center"/>
      <protection/>
    </xf>
    <xf numFmtId="0" fontId="44" fillId="37" borderId="12" xfId="62" applyFont="1" applyFill="1" applyBorder="1" applyAlignment="1">
      <alignment horizontal="center" vertical="center"/>
      <protection/>
    </xf>
    <xf numFmtId="0" fontId="41" fillId="0" borderId="31" xfId="62" applyFont="1" applyFill="1" applyBorder="1" applyAlignment="1">
      <alignment horizontal="center" vertical="center"/>
      <protection/>
    </xf>
    <xf numFmtId="0" fontId="41" fillId="0" borderId="35" xfId="62" applyFont="1" applyFill="1" applyBorder="1" applyAlignment="1">
      <alignment horizontal="center" vertical="center"/>
      <protection/>
    </xf>
    <xf numFmtId="0" fontId="41" fillId="0" borderId="36" xfId="62" applyFont="1" applyFill="1" applyBorder="1" applyAlignment="1">
      <alignment horizontal="center" vertical="center"/>
      <protection/>
    </xf>
    <xf numFmtId="0" fontId="41" fillId="35" borderId="31" xfId="62" applyFill="1" applyBorder="1" applyAlignment="1">
      <alignment horizontal="right" vertical="center"/>
      <protection/>
    </xf>
    <xf numFmtId="0" fontId="41" fillId="35" borderId="36" xfId="62" applyFill="1" applyBorder="1" applyAlignment="1">
      <alignment horizontal="right" vertical="center"/>
      <protection/>
    </xf>
    <xf numFmtId="49" fontId="41" fillId="37" borderId="10" xfId="62" applyNumberFormat="1" applyFill="1" applyBorder="1" applyAlignment="1">
      <alignment horizontal="center" vertical="center"/>
      <protection/>
    </xf>
    <xf numFmtId="0" fontId="41" fillId="38" borderId="10" xfId="62" applyFill="1" applyBorder="1" applyAlignment="1">
      <alignment horizontal="center"/>
      <protection/>
    </xf>
    <xf numFmtId="0" fontId="37" fillId="38" borderId="10" xfId="62" applyFont="1" applyFill="1" applyBorder="1" applyAlignment="1">
      <alignment horizontal="center" vertical="center" textRotation="255"/>
      <protection/>
    </xf>
    <xf numFmtId="0" fontId="41" fillId="37" borderId="31" xfId="62" applyFont="1" applyFill="1" applyBorder="1" applyAlignment="1">
      <alignment horizontal="center" vertical="center"/>
      <protection/>
    </xf>
    <xf numFmtId="0" fontId="41" fillId="37" borderId="35" xfId="62" applyFont="1" applyFill="1" applyBorder="1" applyAlignment="1">
      <alignment horizontal="center" vertical="center"/>
      <protection/>
    </xf>
    <xf numFmtId="0" fontId="41" fillId="37" borderId="36" xfId="62" applyFont="1" applyFill="1" applyBorder="1" applyAlignment="1">
      <alignment horizontal="center" vertical="center"/>
      <protection/>
    </xf>
    <xf numFmtId="187" fontId="41" fillId="35" borderId="64" xfId="62" applyNumberFormat="1" applyFill="1" applyBorder="1" applyAlignment="1">
      <alignment horizontal="right" vertical="center"/>
      <protection/>
    </xf>
    <xf numFmtId="187" fontId="41" fillId="35" borderId="87" xfId="62" applyNumberFormat="1" applyFill="1" applyBorder="1" applyAlignment="1">
      <alignment horizontal="right" vertical="center"/>
      <protection/>
    </xf>
    <xf numFmtId="187" fontId="41" fillId="35" borderId="30" xfId="62" applyNumberFormat="1" applyFill="1" applyBorder="1" applyAlignment="1">
      <alignment horizontal="right" vertical="center"/>
      <protection/>
    </xf>
    <xf numFmtId="0" fontId="37" fillId="37" borderId="10" xfId="62" applyFont="1" applyFill="1" applyBorder="1" applyAlignment="1">
      <alignment horizontal="center" vertical="center" textRotation="255"/>
      <protection/>
    </xf>
    <xf numFmtId="0" fontId="41" fillId="37" borderId="10" xfId="62" applyFill="1" applyBorder="1" applyAlignment="1">
      <alignment horizontal="center"/>
      <protection/>
    </xf>
    <xf numFmtId="49" fontId="41" fillId="38" borderId="10" xfId="62" applyNumberFormat="1" applyFill="1" applyBorder="1" applyAlignment="1">
      <alignment horizontal="center" vertical="center"/>
      <protection/>
    </xf>
    <xf numFmtId="0" fontId="41" fillId="0" borderId="10" xfId="62" applyFill="1" applyBorder="1" applyAlignment="1">
      <alignment horizontal="center"/>
      <protection/>
    </xf>
    <xf numFmtId="187" fontId="41" fillId="36" borderId="64" xfId="62" applyNumberFormat="1" applyFill="1" applyBorder="1" applyAlignment="1">
      <alignment horizontal="right" vertical="center"/>
      <protection/>
    </xf>
    <xf numFmtId="187" fontId="41" fillId="36" borderId="87" xfId="62" applyNumberFormat="1" applyFill="1" applyBorder="1" applyAlignment="1">
      <alignment horizontal="right" vertical="center"/>
      <protection/>
    </xf>
    <xf numFmtId="187" fontId="41" fillId="36" borderId="30" xfId="62" applyNumberFormat="1" applyFill="1" applyBorder="1" applyAlignment="1">
      <alignment horizontal="right" vertical="center"/>
      <protection/>
    </xf>
    <xf numFmtId="49" fontId="41" fillId="0" borderId="31" xfId="62" applyNumberFormat="1" applyFill="1" applyBorder="1" applyAlignment="1">
      <alignment horizontal="center" vertical="top"/>
      <protection/>
    </xf>
    <xf numFmtId="49" fontId="41" fillId="0" borderId="36" xfId="62" applyNumberFormat="1" applyFill="1" applyBorder="1" applyAlignment="1">
      <alignment horizontal="center" vertical="top"/>
      <protection/>
    </xf>
    <xf numFmtId="49" fontId="41" fillId="0" borderId="10" xfId="62" applyNumberFormat="1" applyFill="1" applyBorder="1" applyAlignment="1">
      <alignment horizontal="center" vertical="center"/>
      <protection/>
    </xf>
    <xf numFmtId="0" fontId="41" fillId="36" borderId="10" xfId="62" applyFill="1" applyBorder="1" applyAlignment="1">
      <alignment horizontal="right" vertical="center"/>
      <protection/>
    </xf>
    <xf numFmtId="0" fontId="37" fillId="0" borderId="10" xfId="62" applyFont="1" applyFill="1" applyBorder="1" applyAlignment="1">
      <alignment horizontal="center" vertical="center" textRotation="255"/>
      <protection/>
    </xf>
    <xf numFmtId="49" fontId="41" fillId="37" borderId="31" xfId="62" applyNumberFormat="1" applyFill="1" applyBorder="1" applyAlignment="1">
      <alignment horizontal="center" vertical="top"/>
      <protection/>
    </xf>
    <xf numFmtId="49" fontId="41" fillId="37" borderId="36" xfId="62" applyNumberFormat="1" applyFill="1" applyBorder="1" applyAlignment="1">
      <alignment horizontal="center" vertical="top"/>
      <protection/>
    </xf>
    <xf numFmtId="0" fontId="22" fillId="0" borderId="31" xfId="0" applyFont="1" applyBorder="1" applyAlignment="1" applyProtection="1">
      <alignment horizontal="distributed" vertical="center"/>
      <protection hidden="1"/>
    </xf>
    <xf numFmtId="0" fontId="22" fillId="0" borderId="36" xfId="0" applyFont="1" applyBorder="1" applyAlignment="1" applyProtection="1">
      <alignment horizontal="distributed" vertical="center"/>
      <protection hidden="1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hidden="1"/>
    </xf>
    <xf numFmtId="0" fontId="22" fillId="0" borderId="36" xfId="0" applyFont="1" applyBorder="1" applyAlignment="1" applyProtection="1">
      <alignment horizontal="center" vertical="center"/>
      <protection hidden="1"/>
    </xf>
    <xf numFmtId="0" fontId="31" fillId="0" borderId="13" xfId="0" applyFont="1" applyBorder="1" applyAlignment="1" applyProtection="1">
      <alignment vertical="center"/>
      <protection locked="0"/>
    </xf>
    <xf numFmtId="0" fontId="31" fillId="0" borderId="3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vertical="center"/>
      <protection locked="0"/>
    </xf>
    <xf numFmtId="0" fontId="0" fillId="0" borderId="88" xfId="0" applyFont="1" applyBorder="1" applyAlignment="1" applyProtection="1">
      <alignment vertical="center"/>
      <protection locked="0"/>
    </xf>
    <xf numFmtId="0" fontId="0" fillId="0" borderId="89" xfId="0" applyFont="1" applyBorder="1" applyAlignment="1" applyProtection="1">
      <alignment horizontal="center" vertical="center"/>
      <protection hidden="1" locked="0"/>
    </xf>
    <xf numFmtId="0" fontId="0" fillId="0" borderId="90" xfId="0" applyFont="1" applyBorder="1" applyAlignment="1" applyProtection="1">
      <alignment horizontal="center" vertical="center"/>
      <protection hidden="1" locked="0"/>
    </xf>
    <xf numFmtId="0" fontId="0" fillId="0" borderId="91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vertical="center"/>
      <protection hidden="1" locked="0"/>
    </xf>
    <xf numFmtId="0" fontId="0" fillId="0" borderId="92" xfId="0" applyFont="1" applyBorder="1" applyAlignment="1" applyProtection="1">
      <alignment horizontal="center" vertical="center"/>
      <protection hidden="1" locked="0"/>
    </xf>
    <xf numFmtId="0" fontId="0" fillId="0" borderId="40" xfId="0" applyFont="1" applyBorder="1" applyAlignment="1" applyProtection="1">
      <alignment horizontal="center" vertical="center"/>
      <protection hidden="1" locked="0"/>
    </xf>
    <xf numFmtId="0" fontId="22" fillId="0" borderId="29" xfId="0" applyFont="1" applyBorder="1" applyAlignment="1" applyProtection="1">
      <alignment horizontal="center" vertical="center"/>
      <protection hidden="1"/>
    </xf>
    <xf numFmtId="0" fontId="22" fillId="0" borderId="13" xfId="0" applyFont="1" applyBorder="1" applyAlignment="1" applyProtection="1">
      <alignment horizontal="center" vertical="center"/>
      <protection hidden="1"/>
    </xf>
    <xf numFmtId="0" fontId="35" fillId="0" borderId="13" xfId="0" applyFont="1" applyBorder="1" applyAlignment="1" applyProtection="1">
      <alignment horizontal="center" vertical="center"/>
      <protection locked="0"/>
    </xf>
    <xf numFmtId="0" fontId="92" fillId="0" borderId="37" xfId="63" applyFont="1" applyBorder="1" applyAlignment="1">
      <alignment horizontal="center" vertical="center"/>
      <protection/>
    </xf>
    <xf numFmtId="0" fontId="92" fillId="0" borderId="15" xfId="63" applyFont="1" applyBorder="1" applyAlignment="1">
      <alignment horizontal="center" vertical="center"/>
      <protection/>
    </xf>
    <xf numFmtId="0" fontId="92" fillId="0" borderId="61" xfId="63" applyFont="1" applyBorder="1" applyAlignment="1">
      <alignment horizontal="center" vertical="center"/>
      <protection/>
    </xf>
    <xf numFmtId="0" fontId="92" fillId="0" borderId="93" xfId="63" applyFont="1" applyBorder="1" applyAlignment="1">
      <alignment horizontal="center" vertical="center"/>
      <protection/>
    </xf>
    <xf numFmtId="0" fontId="92" fillId="0" borderId="94" xfId="63" applyFont="1" applyBorder="1" applyAlignment="1">
      <alignment horizontal="center" vertical="center"/>
      <protection/>
    </xf>
    <xf numFmtId="0" fontId="92" fillId="0" borderId="95" xfId="63" applyFont="1" applyBorder="1" applyAlignment="1">
      <alignment horizontal="center" vertical="center"/>
      <protection/>
    </xf>
    <xf numFmtId="0" fontId="89" fillId="0" borderId="13" xfId="63" applyFont="1" applyBorder="1" applyAlignment="1">
      <alignment horizontal="left"/>
      <protection/>
    </xf>
    <xf numFmtId="0" fontId="48" fillId="0" borderId="0" xfId="0" applyFont="1" applyBorder="1" applyAlignment="1">
      <alignment horizontal="center" vertical="center"/>
    </xf>
    <xf numFmtId="0" fontId="47" fillId="0" borderId="0" xfId="63" applyFont="1" applyAlignment="1">
      <alignment horizontal="center"/>
      <protection/>
    </xf>
    <xf numFmtId="0" fontId="90" fillId="0" borderId="96" xfId="63" applyFont="1" applyBorder="1" applyAlignment="1">
      <alignment horizontal="center"/>
      <protection/>
    </xf>
    <xf numFmtId="0" fontId="90" fillId="0" borderId="97" xfId="63" applyFont="1" applyBorder="1" applyAlignment="1">
      <alignment horizontal="center"/>
      <protection/>
    </xf>
    <xf numFmtId="0" fontId="90" fillId="0" borderId="10" xfId="63" applyFont="1" applyBorder="1" applyAlignment="1">
      <alignment horizontal="center"/>
      <protection/>
    </xf>
    <xf numFmtId="0" fontId="90" fillId="0" borderId="98" xfId="63" applyFont="1" applyBorder="1" applyAlignment="1">
      <alignment horizontal="center"/>
      <protection/>
    </xf>
    <xf numFmtId="0" fontId="90" fillId="0" borderId="31" xfId="63" applyFont="1" applyBorder="1" applyAlignment="1">
      <alignment horizontal="center"/>
      <protection/>
    </xf>
    <xf numFmtId="0" fontId="90" fillId="0" borderId="35" xfId="63" applyFont="1" applyBorder="1" applyAlignment="1">
      <alignment horizontal="center"/>
      <protection/>
    </xf>
    <xf numFmtId="0" fontId="90" fillId="0" borderId="99" xfId="63" applyFont="1" applyBorder="1" applyAlignment="1">
      <alignment horizontal="center"/>
      <protection/>
    </xf>
    <xf numFmtId="0" fontId="89" fillId="0" borderId="76" xfId="63" applyFont="1" applyBorder="1" applyAlignment="1">
      <alignment horizontal="center" vertical="center"/>
      <protection/>
    </xf>
    <xf numFmtId="0" fontId="89" fillId="0" borderId="100" xfId="63" applyFont="1" applyBorder="1" applyAlignment="1">
      <alignment horizontal="center" vertical="center"/>
      <protection/>
    </xf>
    <xf numFmtId="0" fontId="89" fillId="0" borderId="76" xfId="63" applyFont="1" applyBorder="1" applyAlignment="1">
      <alignment horizontal="center" vertical="center" wrapText="1"/>
      <protection/>
    </xf>
    <xf numFmtId="0" fontId="89" fillId="0" borderId="101" xfId="63" applyFont="1" applyBorder="1" applyAlignment="1">
      <alignment horizontal="center" vertical="center" wrapText="1"/>
      <protection/>
    </xf>
    <xf numFmtId="41" fontId="9" fillId="0" borderId="10" xfId="0" applyNumberFormat="1" applyFont="1" applyBorder="1" applyAlignment="1">
      <alignment horizontal="center" vertical="center"/>
    </xf>
    <xf numFmtId="0" fontId="23" fillId="35" borderId="10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2006全道新人・専門委員書式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 3 2" xfId="63"/>
    <cellStyle name="Followed Hyperlink" xfId="64"/>
    <cellStyle name="良い" xfId="65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27</xdr:row>
      <xdr:rowOff>47625</xdr:rowOff>
    </xdr:from>
    <xdr:to>
      <xdr:col>0</xdr:col>
      <xdr:colOff>1133475</xdr:colOff>
      <xdr:row>27</xdr:row>
      <xdr:rowOff>238125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952500" y="7696200"/>
          <a:ext cx="180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A39"/>
  <sheetViews>
    <sheetView view="pageBreakPreview" zoomScaleSheetLayoutView="100" zoomScalePageLayoutView="0" workbookViewId="0" topLeftCell="A31">
      <selection activeCell="J43" sqref="J43"/>
    </sheetView>
  </sheetViews>
  <sheetFormatPr defaultColWidth="9.00390625" defaultRowHeight="13.5"/>
  <cols>
    <col min="1" max="1" width="4.125" style="1" customWidth="1"/>
    <col min="2" max="2" width="4.375" style="1" hidden="1" customWidth="1"/>
    <col min="3" max="3" width="6.875" style="1" customWidth="1"/>
    <col min="4" max="5" width="12.50390625" style="1" customWidth="1"/>
    <col min="6" max="7" width="6.25390625" style="1" hidden="1" customWidth="1"/>
    <col min="8" max="8" width="5.00390625" style="1" customWidth="1"/>
    <col min="9" max="10" width="8.75390625" style="1" customWidth="1"/>
    <col min="11" max="11" width="5.00390625" style="1" customWidth="1"/>
    <col min="12" max="12" width="4.125" style="1" customWidth="1"/>
    <col min="13" max="14" width="8.75390625" style="1" customWidth="1"/>
    <col min="15" max="15" width="5.00390625" style="1" customWidth="1"/>
    <col min="16" max="16" width="4.125" style="1" customWidth="1"/>
    <col min="17" max="17" width="4.625" style="1" customWidth="1"/>
    <col min="18" max="18" width="7.50390625" style="1" customWidth="1"/>
    <col min="19" max="19" width="4.50390625" style="1" bestFit="1" customWidth="1"/>
    <col min="20" max="20" width="99.875" style="1" customWidth="1"/>
    <col min="21" max="21" width="4.50390625" style="2" customWidth="1"/>
    <col min="22" max="22" width="12.625" style="16" customWidth="1"/>
    <col min="23" max="23" width="6.125" style="2" customWidth="1"/>
    <col min="24" max="24" width="10.50390625" style="2" customWidth="1"/>
    <col min="25" max="25" width="8.125" style="1" customWidth="1"/>
    <col min="26" max="26" width="6.625" style="1" customWidth="1"/>
    <col min="27" max="16384" width="9.00390625" style="1" customWidth="1"/>
  </cols>
  <sheetData>
    <row r="1" ht="13.5">
      <c r="A1" s="167" t="s">
        <v>224</v>
      </c>
    </row>
    <row r="2" spans="1:18" ht="18.75" customHeight="1">
      <c r="A2" s="38" t="s">
        <v>231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26.25" customHeight="1">
      <c r="A4" s="338" t="s">
        <v>81</v>
      </c>
      <c r="B4" s="339"/>
      <c r="C4" s="339"/>
      <c r="D4" s="351"/>
      <c r="E4" s="352"/>
      <c r="F4" s="33"/>
      <c r="G4" s="33"/>
      <c r="H4" s="33"/>
      <c r="J4" s="43" t="s">
        <v>86</v>
      </c>
      <c r="K4" s="340"/>
      <c r="L4" s="340"/>
      <c r="M4" s="340"/>
      <c r="N4" s="340"/>
      <c r="O4" s="340"/>
      <c r="P4" s="145" t="s">
        <v>87</v>
      </c>
      <c r="Q4" s="6"/>
      <c r="R4" s="6"/>
    </row>
    <row r="5" spans="1:19" ht="26.25" customHeight="1">
      <c r="A5" s="338" t="s">
        <v>82</v>
      </c>
      <c r="B5" s="339"/>
      <c r="C5" s="339"/>
      <c r="D5" s="318"/>
      <c r="E5" s="268" t="s">
        <v>192</v>
      </c>
      <c r="F5" s="34"/>
      <c r="G5" s="34"/>
      <c r="H5" s="34"/>
      <c r="J5" s="147" t="s">
        <v>250</v>
      </c>
      <c r="K5" s="178"/>
      <c r="L5" s="178"/>
      <c r="M5" s="178"/>
      <c r="N5" s="178"/>
      <c r="O5" s="178"/>
      <c r="P5" s="178"/>
      <c r="Q5" s="178"/>
      <c r="R5" s="178"/>
      <c r="S5" s="3"/>
    </row>
    <row r="6" spans="1:19" ht="26.25" customHeight="1">
      <c r="A6" s="338" t="s">
        <v>83</v>
      </c>
      <c r="B6" s="339"/>
      <c r="C6" s="343"/>
      <c r="D6" s="319"/>
      <c r="E6" s="168" t="s">
        <v>77</v>
      </c>
      <c r="F6" s="35"/>
      <c r="G6" s="7"/>
      <c r="H6" s="7"/>
      <c r="J6" s="148" t="s">
        <v>251</v>
      </c>
      <c r="K6" s="179"/>
      <c r="L6" s="179"/>
      <c r="M6" s="179"/>
      <c r="N6" s="179"/>
      <c r="O6" s="179"/>
      <c r="P6" s="7"/>
      <c r="Q6" s="7"/>
      <c r="R6" s="7"/>
      <c r="S6" s="3"/>
    </row>
    <row r="7" spans="1:19" ht="26.25" customHeight="1">
      <c r="A7" s="338" t="s">
        <v>84</v>
      </c>
      <c r="B7" s="339"/>
      <c r="C7" s="343"/>
      <c r="D7" s="319"/>
      <c r="E7" s="168" t="s">
        <v>222</v>
      </c>
      <c r="F7" s="36"/>
      <c r="G7" s="36"/>
      <c r="H7" s="36"/>
      <c r="J7" s="269" t="s">
        <v>131</v>
      </c>
      <c r="K7" s="179"/>
      <c r="L7" s="179"/>
      <c r="M7" s="179"/>
      <c r="N7" s="179"/>
      <c r="O7" s="179"/>
      <c r="P7" s="36"/>
      <c r="Q7" s="36"/>
      <c r="R7" s="36"/>
      <c r="S7" s="3"/>
    </row>
    <row r="8" spans="1:19" ht="18.75" customHeight="1">
      <c r="A8" s="37"/>
      <c r="B8" s="37"/>
      <c r="C8" s="36"/>
      <c r="D8" s="36"/>
      <c r="E8" s="36"/>
      <c r="F8" s="36"/>
      <c r="G8" s="36"/>
      <c r="H8" s="36"/>
      <c r="I8" s="36"/>
      <c r="J8" s="36"/>
      <c r="K8" s="40"/>
      <c r="L8" s="41"/>
      <c r="M8" s="42"/>
      <c r="N8" s="42"/>
      <c r="O8" s="42"/>
      <c r="P8" s="42"/>
      <c r="Q8" s="42"/>
      <c r="R8" s="42"/>
      <c r="S8" s="3"/>
    </row>
    <row r="9" spans="3:26" ht="22.5" customHeight="1">
      <c r="C9" s="344" t="s">
        <v>60</v>
      </c>
      <c r="D9" s="344"/>
      <c r="E9" s="3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U9" s="2" t="s">
        <v>41</v>
      </c>
      <c r="V9" s="16" t="s">
        <v>40</v>
      </c>
      <c r="W9" s="2" t="s">
        <v>47</v>
      </c>
      <c r="X9" s="2" t="s">
        <v>6</v>
      </c>
      <c r="Y9" s="1" t="s">
        <v>85</v>
      </c>
      <c r="Z9" s="1" t="s">
        <v>117</v>
      </c>
    </row>
    <row r="10" spans="2:18" ht="9" customHeight="1">
      <c r="B10" s="26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7"/>
    </row>
    <row r="11" spans="1:26" s="2" customFormat="1" ht="40.5" customHeight="1">
      <c r="A11" s="69" t="s">
        <v>120</v>
      </c>
      <c r="B11" s="69"/>
      <c r="C11" s="70" t="s">
        <v>70</v>
      </c>
      <c r="D11" s="71" t="s">
        <v>78</v>
      </c>
      <c r="E11" s="72" t="s">
        <v>101</v>
      </c>
      <c r="F11" s="72" t="s">
        <v>6</v>
      </c>
      <c r="G11" s="72" t="s">
        <v>7</v>
      </c>
      <c r="H11" s="123" t="s">
        <v>41</v>
      </c>
      <c r="I11" s="124" t="s">
        <v>114</v>
      </c>
      <c r="J11" s="73" t="s">
        <v>115</v>
      </c>
      <c r="K11" s="74" t="s">
        <v>246</v>
      </c>
      <c r="L11" s="125" t="s">
        <v>117</v>
      </c>
      <c r="M11" s="124" t="s">
        <v>118</v>
      </c>
      <c r="N11" s="73" t="s">
        <v>115</v>
      </c>
      <c r="O11" s="74" t="s">
        <v>246</v>
      </c>
      <c r="P11" s="125" t="s">
        <v>117</v>
      </c>
      <c r="Q11" s="131" t="s">
        <v>119</v>
      </c>
      <c r="R11" s="176" t="s">
        <v>133</v>
      </c>
      <c r="S11" s="77" t="s">
        <v>67</v>
      </c>
      <c r="T11" s="13"/>
      <c r="U11" s="2">
        <v>1</v>
      </c>
      <c r="V11" s="22" t="s">
        <v>2</v>
      </c>
      <c r="W11" s="2" t="s">
        <v>65</v>
      </c>
      <c r="X11" s="2" t="s">
        <v>102</v>
      </c>
      <c r="Y11" s="5" t="s">
        <v>194</v>
      </c>
      <c r="Z11" s="3" t="s">
        <v>89</v>
      </c>
    </row>
    <row r="12" spans="1:27" s="2" customFormat="1" ht="26.25" customHeight="1" thickBot="1">
      <c r="A12" s="270"/>
      <c r="B12" s="270"/>
      <c r="C12" s="271" t="s">
        <v>121</v>
      </c>
      <c r="D12" s="272" t="s">
        <v>134</v>
      </c>
      <c r="E12" s="326" t="s">
        <v>253</v>
      </c>
      <c r="F12" s="273"/>
      <c r="G12" s="273"/>
      <c r="H12" s="274">
        <v>2</v>
      </c>
      <c r="I12" s="324" t="s">
        <v>99</v>
      </c>
      <c r="J12" s="323" t="s">
        <v>249</v>
      </c>
      <c r="K12" s="323" t="s">
        <v>138</v>
      </c>
      <c r="L12" s="275" t="s">
        <v>89</v>
      </c>
      <c r="M12" s="324" t="s">
        <v>74</v>
      </c>
      <c r="N12" s="276" t="s">
        <v>247</v>
      </c>
      <c r="O12" s="323" t="s">
        <v>5</v>
      </c>
      <c r="P12" s="275" t="s">
        <v>88</v>
      </c>
      <c r="Q12" s="277" t="s">
        <v>90</v>
      </c>
      <c r="R12" s="278">
        <v>37967</v>
      </c>
      <c r="S12" s="5"/>
      <c r="T12" s="13"/>
      <c r="U12" s="2">
        <v>2</v>
      </c>
      <c r="V12" s="22" t="s">
        <v>3</v>
      </c>
      <c r="X12" s="17" t="s">
        <v>228</v>
      </c>
      <c r="Y12" s="1" t="s">
        <v>195</v>
      </c>
      <c r="Z12" s="1" t="s">
        <v>88</v>
      </c>
      <c r="AA12" s="1"/>
    </row>
    <row r="13" spans="1:25" ht="26.25" customHeight="1" thickTop="1">
      <c r="A13" s="75">
        <v>1</v>
      </c>
      <c r="B13" s="76"/>
      <c r="C13" s="112"/>
      <c r="D13" s="113"/>
      <c r="E13" s="114"/>
      <c r="F13" s="113">
        <f>$D$6</f>
        <v>0</v>
      </c>
      <c r="G13" s="113">
        <f>$D$5</f>
        <v>0</v>
      </c>
      <c r="H13" s="113"/>
      <c r="I13" s="126"/>
      <c r="J13" s="115"/>
      <c r="K13" s="115"/>
      <c r="L13" s="127"/>
      <c r="M13" s="126"/>
      <c r="N13" s="115"/>
      <c r="O13" s="115"/>
      <c r="P13" s="127"/>
      <c r="Q13" s="132"/>
      <c r="R13" s="290"/>
      <c r="S13" s="14" t="s">
        <v>217</v>
      </c>
      <c r="V13" s="22" t="s">
        <v>61</v>
      </c>
      <c r="X13" s="17" t="s">
        <v>229</v>
      </c>
      <c r="Y13" s="1" t="s">
        <v>196</v>
      </c>
    </row>
    <row r="14" spans="1:25" ht="26.25" customHeight="1">
      <c r="A14" s="15">
        <v>2</v>
      </c>
      <c r="B14" s="23"/>
      <c r="C14" s="116"/>
      <c r="D14" s="117"/>
      <c r="E14" s="118"/>
      <c r="F14" s="117">
        <f aca="true" t="shared" si="0" ref="F14:F32">$D$6</f>
        <v>0</v>
      </c>
      <c r="G14" s="117">
        <f aca="true" t="shared" si="1" ref="G14:G32">$D$5</f>
        <v>0</v>
      </c>
      <c r="H14" s="117"/>
      <c r="I14" s="128"/>
      <c r="J14" s="149"/>
      <c r="K14" s="149"/>
      <c r="L14" s="127"/>
      <c r="M14" s="128"/>
      <c r="N14" s="149"/>
      <c r="O14" s="149"/>
      <c r="P14" s="127"/>
      <c r="Q14" s="133"/>
      <c r="R14" s="289"/>
      <c r="S14" s="14" t="s">
        <v>252</v>
      </c>
      <c r="V14" s="22" t="s">
        <v>62</v>
      </c>
      <c r="X14" s="28" t="s">
        <v>8</v>
      </c>
      <c r="Y14" s="1" t="s">
        <v>197</v>
      </c>
    </row>
    <row r="15" spans="1:25" ht="26.25" customHeight="1">
      <c r="A15" s="15">
        <v>3</v>
      </c>
      <c r="B15" s="23"/>
      <c r="C15" s="116"/>
      <c r="D15" s="117"/>
      <c r="E15" s="118"/>
      <c r="F15" s="113">
        <f t="shared" si="0"/>
        <v>0</v>
      </c>
      <c r="G15" s="113">
        <f t="shared" si="1"/>
        <v>0</v>
      </c>
      <c r="H15" s="113"/>
      <c r="I15" s="128"/>
      <c r="J15" s="149"/>
      <c r="K15" s="149"/>
      <c r="L15" s="127"/>
      <c r="M15" s="128"/>
      <c r="N15" s="149"/>
      <c r="O15" s="149"/>
      <c r="P15" s="127"/>
      <c r="Q15" s="133"/>
      <c r="R15" s="289"/>
      <c r="S15" s="14" t="s">
        <v>53</v>
      </c>
      <c r="V15" s="22" t="s">
        <v>110</v>
      </c>
      <c r="X15" s="28" t="s">
        <v>68</v>
      </c>
      <c r="Y15" s="1" t="s">
        <v>198</v>
      </c>
    </row>
    <row r="16" spans="1:25" ht="26.25" customHeight="1">
      <c r="A16" s="15">
        <v>4</v>
      </c>
      <c r="B16" s="23"/>
      <c r="C16" s="116"/>
      <c r="D16" s="117"/>
      <c r="E16" s="118"/>
      <c r="F16" s="119">
        <f t="shared" si="0"/>
        <v>0</v>
      </c>
      <c r="G16" s="119">
        <f t="shared" si="1"/>
        <v>0</v>
      </c>
      <c r="H16" s="119"/>
      <c r="I16" s="128"/>
      <c r="J16" s="149"/>
      <c r="K16" s="149"/>
      <c r="L16" s="127"/>
      <c r="M16" s="128"/>
      <c r="N16" s="149"/>
      <c r="O16" s="149"/>
      <c r="P16" s="127"/>
      <c r="Q16" s="133"/>
      <c r="R16" s="289"/>
      <c r="S16" s="14" t="s">
        <v>54</v>
      </c>
      <c r="V16" s="22" t="s">
        <v>111</v>
      </c>
      <c r="X16" s="28" t="s">
        <v>69</v>
      </c>
      <c r="Y16" s="1" t="s">
        <v>199</v>
      </c>
    </row>
    <row r="17" spans="1:25" ht="26.25" customHeight="1">
      <c r="A17" s="15">
        <v>5</v>
      </c>
      <c r="B17" s="23"/>
      <c r="C17" s="116"/>
      <c r="D17" s="117"/>
      <c r="E17" s="118"/>
      <c r="F17" s="117">
        <f t="shared" si="0"/>
        <v>0</v>
      </c>
      <c r="G17" s="117">
        <f t="shared" si="1"/>
        <v>0</v>
      </c>
      <c r="H17" s="117"/>
      <c r="I17" s="128"/>
      <c r="J17" s="149"/>
      <c r="K17" s="149"/>
      <c r="L17" s="127"/>
      <c r="M17" s="128"/>
      <c r="N17" s="149"/>
      <c r="O17" s="149"/>
      <c r="P17" s="127"/>
      <c r="Q17" s="133"/>
      <c r="R17" s="289"/>
      <c r="S17" s="14" t="s">
        <v>55</v>
      </c>
      <c r="V17" s="22" t="s">
        <v>112</v>
      </c>
      <c r="X17" s="28" t="s">
        <v>9</v>
      </c>
      <c r="Y17" s="1" t="s">
        <v>200</v>
      </c>
    </row>
    <row r="18" spans="1:25" ht="26.25" customHeight="1">
      <c r="A18" s="15">
        <v>6</v>
      </c>
      <c r="B18" s="23"/>
      <c r="C18" s="116"/>
      <c r="D18" s="117"/>
      <c r="E18" s="118"/>
      <c r="F18" s="117">
        <f t="shared" si="0"/>
        <v>0</v>
      </c>
      <c r="G18" s="117">
        <f t="shared" si="1"/>
        <v>0</v>
      </c>
      <c r="H18" s="117"/>
      <c r="I18" s="128"/>
      <c r="J18" s="149"/>
      <c r="K18" s="149"/>
      <c r="L18" s="127"/>
      <c r="M18" s="128"/>
      <c r="N18" s="149"/>
      <c r="O18" s="149"/>
      <c r="P18" s="127"/>
      <c r="Q18" s="133"/>
      <c r="R18" s="289"/>
      <c r="S18" s="14" t="s">
        <v>56</v>
      </c>
      <c r="V18" s="22" t="s">
        <v>113</v>
      </c>
      <c r="X18" s="28" t="s">
        <v>108</v>
      </c>
      <c r="Y18" s="1" t="s">
        <v>201</v>
      </c>
    </row>
    <row r="19" spans="1:25" ht="26.25" customHeight="1">
      <c r="A19" s="15">
        <v>7</v>
      </c>
      <c r="B19" s="23"/>
      <c r="C19" s="116"/>
      <c r="D19" s="117"/>
      <c r="E19" s="118"/>
      <c r="F19" s="117">
        <f t="shared" si="0"/>
        <v>0</v>
      </c>
      <c r="G19" s="117">
        <f t="shared" si="1"/>
        <v>0</v>
      </c>
      <c r="H19" s="117"/>
      <c r="I19" s="128"/>
      <c r="J19" s="149"/>
      <c r="K19" s="149"/>
      <c r="L19" s="127"/>
      <c r="M19" s="128"/>
      <c r="N19" s="149"/>
      <c r="O19" s="149"/>
      <c r="P19" s="127"/>
      <c r="Q19" s="133"/>
      <c r="R19" s="203"/>
      <c r="S19" s="14" t="s">
        <v>216</v>
      </c>
      <c r="V19" s="22" t="s">
        <v>57</v>
      </c>
      <c r="X19" s="28" t="s">
        <v>109</v>
      </c>
      <c r="Y19" s="1" t="s">
        <v>202</v>
      </c>
    </row>
    <row r="20" spans="1:25" ht="26.25" customHeight="1">
      <c r="A20" s="15">
        <v>8</v>
      </c>
      <c r="B20" s="23"/>
      <c r="C20" s="116"/>
      <c r="D20" s="117"/>
      <c r="E20" s="118"/>
      <c r="F20" s="117">
        <f t="shared" si="0"/>
        <v>0</v>
      </c>
      <c r="G20" s="117">
        <f t="shared" si="1"/>
        <v>0</v>
      </c>
      <c r="H20" s="117"/>
      <c r="I20" s="128"/>
      <c r="J20" s="149"/>
      <c r="K20" s="149"/>
      <c r="L20" s="127"/>
      <c r="M20" s="128"/>
      <c r="N20" s="149"/>
      <c r="O20" s="149"/>
      <c r="P20" s="127"/>
      <c r="Q20" s="133"/>
      <c r="R20" s="203"/>
      <c r="S20" s="14" t="s">
        <v>107</v>
      </c>
      <c r="V20" s="22" t="s">
        <v>73</v>
      </c>
      <c r="X20" s="28" t="s">
        <v>71</v>
      </c>
      <c r="Y20" s="1" t="s">
        <v>203</v>
      </c>
    </row>
    <row r="21" spans="1:25" ht="26.25" customHeight="1">
      <c r="A21" s="15">
        <v>9</v>
      </c>
      <c r="B21" s="23"/>
      <c r="C21" s="116"/>
      <c r="D21" s="117"/>
      <c r="E21" s="118"/>
      <c r="F21" s="117">
        <f t="shared" si="0"/>
        <v>0</v>
      </c>
      <c r="G21" s="117">
        <f t="shared" si="1"/>
        <v>0</v>
      </c>
      <c r="H21" s="117"/>
      <c r="I21" s="128"/>
      <c r="J21" s="149"/>
      <c r="K21" s="149"/>
      <c r="L21" s="127"/>
      <c r="M21" s="128"/>
      <c r="N21" s="149"/>
      <c r="O21" s="149"/>
      <c r="P21" s="127"/>
      <c r="Q21" s="133"/>
      <c r="R21" s="203"/>
      <c r="V21" s="22" t="s">
        <v>74</v>
      </c>
      <c r="X21" s="28" t="s">
        <v>72</v>
      </c>
      <c r="Y21" s="1" t="s">
        <v>204</v>
      </c>
    </row>
    <row r="22" spans="1:25" ht="26.25" customHeight="1">
      <c r="A22" s="15">
        <v>10</v>
      </c>
      <c r="B22" s="23"/>
      <c r="C22" s="116"/>
      <c r="D22" s="117"/>
      <c r="E22" s="118"/>
      <c r="F22" s="117">
        <f t="shared" si="0"/>
        <v>0</v>
      </c>
      <c r="G22" s="117">
        <f t="shared" si="1"/>
        <v>0</v>
      </c>
      <c r="H22" s="117"/>
      <c r="I22" s="128"/>
      <c r="J22" s="149"/>
      <c r="K22" s="149"/>
      <c r="L22" s="127"/>
      <c r="M22" s="128"/>
      <c r="N22" s="149"/>
      <c r="O22" s="149"/>
      <c r="P22" s="127"/>
      <c r="Q22" s="133"/>
      <c r="R22" s="203"/>
      <c r="V22" s="22" t="s">
        <v>66</v>
      </c>
      <c r="X22" s="28"/>
      <c r="Y22" s="1" t="s">
        <v>205</v>
      </c>
    </row>
    <row r="23" spans="1:25" ht="26.25" customHeight="1">
      <c r="A23" s="15">
        <v>11</v>
      </c>
      <c r="B23" s="23"/>
      <c r="C23" s="116"/>
      <c r="D23" s="117"/>
      <c r="E23" s="118"/>
      <c r="F23" s="117">
        <f t="shared" si="0"/>
        <v>0</v>
      </c>
      <c r="G23" s="117">
        <f t="shared" si="1"/>
        <v>0</v>
      </c>
      <c r="H23" s="117"/>
      <c r="I23" s="128"/>
      <c r="J23" s="149"/>
      <c r="K23" s="149"/>
      <c r="L23" s="127"/>
      <c r="M23" s="128"/>
      <c r="N23" s="149"/>
      <c r="O23" s="149"/>
      <c r="P23" s="127"/>
      <c r="Q23" s="133"/>
      <c r="R23" s="203"/>
      <c r="V23" s="22" t="s">
        <v>0</v>
      </c>
      <c r="X23" s="18"/>
      <c r="Y23" s="1" t="s">
        <v>206</v>
      </c>
    </row>
    <row r="24" spans="1:25" ht="26.25" customHeight="1">
      <c r="A24" s="15">
        <v>12</v>
      </c>
      <c r="B24" s="23"/>
      <c r="C24" s="116"/>
      <c r="D24" s="117"/>
      <c r="E24" s="118"/>
      <c r="F24" s="117">
        <f t="shared" si="0"/>
        <v>0</v>
      </c>
      <c r="G24" s="117">
        <f t="shared" si="1"/>
        <v>0</v>
      </c>
      <c r="H24" s="117"/>
      <c r="I24" s="128"/>
      <c r="J24" s="149"/>
      <c r="K24" s="149"/>
      <c r="L24" s="127"/>
      <c r="M24" s="128"/>
      <c r="N24" s="149"/>
      <c r="O24" s="149"/>
      <c r="P24" s="127"/>
      <c r="Q24" s="133"/>
      <c r="R24" s="203"/>
      <c r="V24" s="22"/>
      <c r="X24" s="18"/>
      <c r="Y24" s="1" t="s">
        <v>207</v>
      </c>
    </row>
    <row r="25" spans="1:25" ht="26.25" customHeight="1">
      <c r="A25" s="15">
        <v>13</v>
      </c>
      <c r="B25" s="23"/>
      <c r="C25" s="116"/>
      <c r="D25" s="117"/>
      <c r="E25" s="118"/>
      <c r="F25" s="117">
        <f t="shared" si="0"/>
        <v>0</v>
      </c>
      <c r="G25" s="117">
        <f t="shared" si="1"/>
        <v>0</v>
      </c>
      <c r="H25" s="117"/>
      <c r="I25" s="128"/>
      <c r="J25" s="149"/>
      <c r="K25" s="149"/>
      <c r="L25" s="127"/>
      <c r="M25" s="128"/>
      <c r="N25" s="149"/>
      <c r="O25" s="149"/>
      <c r="P25" s="127"/>
      <c r="Q25" s="133"/>
      <c r="R25" s="203"/>
      <c r="V25" s="22"/>
      <c r="X25" s="18"/>
      <c r="Y25" s="1" t="s">
        <v>208</v>
      </c>
    </row>
    <row r="26" spans="1:25" ht="26.25" customHeight="1">
      <c r="A26" s="15">
        <v>14</v>
      </c>
      <c r="B26" s="23"/>
      <c r="C26" s="116"/>
      <c r="D26" s="117"/>
      <c r="E26" s="118"/>
      <c r="F26" s="117">
        <f t="shared" si="0"/>
        <v>0</v>
      </c>
      <c r="G26" s="117">
        <f t="shared" si="1"/>
        <v>0</v>
      </c>
      <c r="H26" s="117"/>
      <c r="I26" s="128"/>
      <c r="J26" s="149"/>
      <c r="K26" s="149"/>
      <c r="L26" s="127"/>
      <c r="M26" s="128"/>
      <c r="N26" s="149"/>
      <c r="O26" s="149"/>
      <c r="P26" s="127"/>
      <c r="Q26" s="133"/>
      <c r="R26" s="203"/>
      <c r="V26" s="22"/>
      <c r="X26" s="18"/>
      <c r="Y26" s="1" t="s">
        <v>209</v>
      </c>
    </row>
    <row r="27" spans="1:25" ht="26.25" customHeight="1">
      <c r="A27" s="15">
        <v>15</v>
      </c>
      <c r="B27" s="23"/>
      <c r="C27" s="116"/>
      <c r="D27" s="117"/>
      <c r="E27" s="118"/>
      <c r="F27" s="117">
        <f t="shared" si="0"/>
        <v>0</v>
      </c>
      <c r="G27" s="117">
        <f t="shared" si="1"/>
        <v>0</v>
      </c>
      <c r="H27" s="117"/>
      <c r="I27" s="128"/>
      <c r="J27" s="149"/>
      <c r="K27" s="149"/>
      <c r="L27" s="127"/>
      <c r="M27" s="128"/>
      <c r="N27" s="149"/>
      <c r="O27" s="149"/>
      <c r="P27" s="127"/>
      <c r="Q27" s="133"/>
      <c r="R27" s="203"/>
      <c r="V27" s="22"/>
      <c r="X27" s="18"/>
      <c r="Y27" s="1" t="s">
        <v>210</v>
      </c>
    </row>
    <row r="28" spans="1:25" ht="26.25" customHeight="1">
      <c r="A28" s="15">
        <v>16</v>
      </c>
      <c r="B28" s="23"/>
      <c r="C28" s="116"/>
      <c r="D28" s="117"/>
      <c r="E28" s="118"/>
      <c r="F28" s="117">
        <f t="shared" si="0"/>
        <v>0</v>
      </c>
      <c r="G28" s="117">
        <f t="shared" si="1"/>
        <v>0</v>
      </c>
      <c r="H28" s="117"/>
      <c r="I28" s="128"/>
      <c r="J28" s="149"/>
      <c r="K28" s="149"/>
      <c r="L28" s="127"/>
      <c r="M28" s="128"/>
      <c r="N28" s="149"/>
      <c r="O28" s="149"/>
      <c r="P28" s="127"/>
      <c r="Q28" s="133"/>
      <c r="R28" s="203"/>
      <c r="V28" s="22"/>
      <c r="X28" s="18"/>
      <c r="Y28" s="1" t="s">
        <v>211</v>
      </c>
    </row>
    <row r="29" spans="1:25" ht="26.25" customHeight="1">
      <c r="A29" s="15">
        <v>17</v>
      </c>
      <c r="B29" s="23"/>
      <c r="C29" s="116"/>
      <c r="D29" s="117"/>
      <c r="E29" s="118"/>
      <c r="F29" s="117">
        <f t="shared" si="0"/>
        <v>0</v>
      </c>
      <c r="G29" s="117">
        <f t="shared" si="1"/>
        <v>0</v>
      </c>
      <c r="H29" s="117"/>
      <c r="I29" s="128"/>
      <c r="J29" s="149"/>
      <c r="K29" s="149"/>
      <c r="L29" s="127"/>
      <c r="M29" s="128"/>
      <c r="N29" s="149"/>
      <c r="O29" s="149"/>
      <c r="P29" s="127"/>
      <c r="Q29" s="133"/>
      <c r="R29" s="203"/>
      <c r="V29" s="22"/>
      <c r="X29" s="18"/>
      <c r="Y29" s="1" t="s">
        <v>212</v>
      </c>
    </row>
    <row r="30" spans="1:25" ht="26.25" customHeight="1">
      <c r="A30" s="15">
        <v>18</v>
      </c>
      <c r="B30" s="23"/>
      <c r="C30" s="116"/>
      <c r="D30" s="117"/>
      <c r="E30" s="118"/>
      <c r="F30" s="117">
        <f t="shared" si="0"/>
        <v>0</v>
      </c>
      <c r="G30" s="117">
        <f t="shared" si="1"/>
        <v>0</v>
      </c>
      <c r="H30" s="117"/>
      <c r="I30" s="128"/>
      <c r="J30" s="149"/>
      <c r="K30" s="149"/>
      <c r="L30" s="127"/>
      <c r="M30" s="128"/>
      <c r="N30" s="149"/>
      <c r="O30" s="149"/>
      <c r="P30" s="127"/>
      <c r="Q30" s="133"/>
      <c r="R30" s="203"/>
      <c r="V30" s="22"/>
      <c r="X30" s="18"/>
      <c r="Y30" s="1" t="s">
        <v>248</v>
      </c>
    </row>
    <row r="31" spans="1:25" ht="26.25" customHeight="1">
      <c r="A31" s="15">
        <v>19</v>
      </c>
      <c r="B31" s="23"/>
      <c r="C31" s="116"/>
      <c r="D31" s="117"/>
      <c r="E31" s="118"/>
      <c r="F31" s="117">
        <f t="shared" si="0"/>
        <v>0</v>
      </c>
      <c r="G31" s="117">
        <f t="shared" si="1"/>
        <v>0</v>
      </c>
      <c r="H31" s="117"/>
      <c r="I31" s="128"/>
      <c r="J31" s="149"/>
      <c r="K31" s="149"/>
      <c r="L31" s="127"/>
      <c r="M31" s="128"/>
      <c r="N31" s="149"/>
      <c r="O31" s="149"/>
      <c r="P31" s="127"/>
      <c r="Q31" s="133"/>
      <c r="R31" s="203"/>
      <c r="V31" s="22"/>
      <c r="X31" s="18"/>
      <c r="Y31" s="1" t="s">
        <v>213</v>
      </c>
    </row>
    <row r="32" spans="1:25" ht="26.25" customHeight="1">
      <c r="A32" s="44">
        <v>20</v>
      </c>
      <c r="B32" s="45"/>
      <c r="C32" s="120"/>
      <c r="D32" s="121"/>
      <c r="E32" s="122"/>
      <c r="F32" s="121">
        <f t="shared" si="0"/>
        <v>0</v>
      </c>
      <c r="G32" s="121">
        <f t="shared" si="1"/>
        <v>0</v>
      </c>
      <c r="H32" s="121"/>
      <c r="I32" s="129"/>
      <c r="J32" s="150"/>
      <c r="K32" s="150"/>
      <c r="L32" s="130"/>
      <c r="M32" s="129"/>
      <c r="N32" s="150"/>
      <c r="O32" s="150"/>
      <c r="P32" s="130"/>
      <c r="Q32" s="134"/>
      <c r="R32" s="204"/>
      <c r="V32" s="22"/>
      <c r="X32" s="18"/>
      <c r="Y32" s="1" t="s">
        <v>214</v>
      </c>
    </row>
    <row r="33" spans="1:25" ht="12.75" customHeight="1">
      <c r="A33" s="39"/>
      <c r="B33" s="66"/>
      <c r="C33" s="67"/>
      <c r="D33" s="48"/>
      <c r="E33" s="68"/>
      <c r="F33" s="48"/>
      <c r="G33" s="313"/>
      <c r="H33" s="313"/>
      <c r="I33" s="46"/>
      <c r="J33" s="47"/>
      <c r="K33" s="46"/>
      <c r="L33" s="47"/>
      <c r="M33" s="46"/>
      <c r="N33" s="47"/>
      <c r="O33" s="48"/>
      <c r="P33" s="48"/>
      <c r="Q33" s="48"/>
      <c r="R33" s="174"/>
      <c r="Y33" s="1" t="s">
        <v>215</v>
      </c>
    </row>
    <row r="34" spans="1:24" ht="30" customHeight="1">
      <c r="A34" s="35"/>
      <c r="B34" s="35"/>
      <c r="C34" s="35"/>
      <c r="D34" s="35"/>
      <c r="E34" s="35"/>
      <c r="F34" s="35"/>
      <c r="G34" s="316"/>
      <c r="H34" s="36"/>
      <c r="I34" s="36"/>
      <c r="J34" s="315" t="s">
        <v>93</v>
      </c>
      <c r="K34" s="359" t="s">
        <v>94</v>
      </c>
      <c r="L34" s="360"/>
      <c r="M34" s="49" t="s">
        <v>95</v>
      </c>
      <c r="N34" s="50" t="s">
        <v>96</v>
      </c>
      <c r="O34" s="51" t="s">
        <v>97</v>
      </c>
      <c r="P34" s="341" t="s">
        <v>98</v>
      </c>
      <c r="Q34" s="342"/>
      <c r="R34" s="177"/>
      <c r="S34" s="35"/>
      <c r="T34" s="35"/>
      <c r="X34" s="18"/>
    </row>
    <row r="35" spans="7:22" ht="15" customHeight="1">
      <c r="G35" s="36"/>
      <c r="H35" s="36"/>
      <c r="I35" s="36"/>
      <c r="J35" s="52" t="s">
        <v>58</v>
      </c>
      <c r="K35" s="345">
        <v>400</v>
      </c>
      <c r="L35" s="346"/>
      <c r="M35" s="53">
        <v>1500</v>
      </c>
      <c r="N35" s="53">
        <f>K35+M35</f>
        <v>1900</v>
      </c>
      <c r="O35" s="54">
        <f>COUNTA(I13:I32)-O36</f>
        <v>0</v>
      </c>
      <c r="P35" s="347">
        <f>N35*O35</f>
        <v>0</v>
      </c>
      <c r="Q35" s="348"/>
      <c r="R35" s="175"/>
      <c r="S35" s="35"/>
      <c r="T35" s="35"/>
      <c r="V35" s="1"/>
    </row>
    <row r="36" spans="1:22" ht="15" customHeight="1">
      <c r="A36" s="332" t="s">
        <v>91</v>
      </c>
      <c r="B36" s="333"/>
      <c r="C36" s="334"/>
      <c r="D36" s="4" t="s">
        <v>92</v>
      </c>
      <c r="E36" s="4" t="s">
        <v>117</v>
      </c>
      <c r="F36" s="27"/>
      <c r="G36" s="35"/>
      <c r="H36" s="35"/>
      <c r="I36" s="35"/>
      <c r="J36" s="55" t="s">
        <v>79</v>
      </c>
      <c r="K36" s="363">
        <v>400</v>
      </c>
      <c r="L36" s="364"/>
      <c r="M36" s="56">
        <v>2500</v>
      </c>
      <c r="N36" s="53">
        <f>K36+M36</f>
        <v>2900</v>
      </c>
      <c r="O36" s="57">
        <f>COUNTA(M13:M32)</f>
        <v>0</v>
      </c>
      <c r="P36" s="355">
        <f>N36*O36</f>
        <v>0</v>
      </c>
      <c r="Q36" s="356"/>
      <c r="R36" s="175"/>
      <c r="V36" s="1"/>
    </row>
    <row r="37" spans="1:18" ht="15" customHeight="1">
      <c r="A37" s="335"/>
      <c r="B37" s="336"/>
      <c r="C37" s="337"/>
      <c r="D37" s="146"/>
      <c r="E37" s="146"/>
      <c r="F37" s="27"/>
      <c r="G37" s="35"/>
      <c r="H37" s="35"/>
      <c r="I37" s="35"/>
      <c r="J37" s="55" t="s">
        <v>49</v>
      </c>
      <c r="K37" s="353">
        <v>400</v>
      </c>
      <c r="L37" s="354"/>
      <c r="M37" s="58"/>
      <c r="N37" s="53">
        <f>K37+M37</f>
        <v>400</v>
      </c>
      <c r="O37" s="57">
        <f>COUNTA(D13:D32)-O35-O36</f>
        <v>0</v>
      </c>
      <c r="P37" s="355">
        <f>N37*O37</f>
        <v>0</v>
      </c>
      <c r="Q37" s="356"/>
      <c r="R37" s="175"/>
    </row>
    <row r="38" spans="10:18" ht="15" customHeight="1">
      <c r="J38" s="59" t="s">
        <v>50</v>
      </c>
      <c r="K38" s="357"/>
      <c r="L38" s="358"/>
      <c r="M38" s="60">
        <v>2500</v>
      </c>
      <c r="N38" s="60">
        <f>K38+M38</f>
        <v>2500</v>
      </c>
      <c r="O38" s="61">
        <f>IF(COUNTA(Q13:Q32)=0,0,1)</f>
        <v>0</v>
      </c>
      <c r="P38" s="361">
        <f>N38*O38</f>
        <v>0</v>
      </c>
      <c r="Q38" s="362"/>
      <c r="R38" s="175"/>
    </row>
    <row r="39" spans="10:18" ht="15" customHeight="1">
      <c r="J39" s="62" t="s">
        <v>51</v>
      </c>
      <c r="K39" s="63"/>
      <c r="L39" s="63"/>
      <c r="M39" s="63"/>
      <c r="N39" s="64" t="s">
        <v>52</v>
      </c>
      <c r="O39" s="65">
        <f>SUM(O35:O37)</f>
        <v>0</v>
      </c>
      <c r="P39" s="349">
        <f>SUM(P35:Q38)</f>
        <v>0</v>
      </c>
      <c r="Q39" s="350"/>
      <c r="R39" s="175"/>
    </row>
  </sheetData>
  <sheetProtection/>
  <mergeCells count="19">
    <mergeCell ref="P39:Q39"/>
    <mergeCell ref="D4:E4"/>
    <mergeCell ref="K37:L37"/>
    <mergeCell ref="P37:Q37"/>
    <mergeCell ref="K38:L38"/>
    <mergeCell ref="K34:L34"/>
    <mergeCell ref="P38:Q38"/>
    <mergeCell ref="K36:L36"/>
    <mergeCell ref="P36:Q36"/>
    <mergeCell ref="A36:C37"/>
    <mergeCell ref="A4:C4"/>
    <mergeCell ref="K4:O4"/>
    <mergeCell ref="P34:Q34"/>
    <mergeCell ref="A5:C5"/>
    <mergeCell ref="A6:C6"/>
    <mergeCell ref="A7:C7"/>
    <mergeCell ref="C9:D9"/>
    <mergeCell ref="K35:L35"/>
    <mergeCell ref="P35:Q35"/>
  </mergeCells>
  <conditionalFormatting sqref="O35:R39">
    <cfRule type="cellIs" priority="1" dxfId="17" operator="equal" stopIfTrue="1">
      <formula>0</formula>
    </cfRule>
  </conditionalFormatting>
  <dataValidations count="11">
    <dataValidation type="list" allowBlank="1" showInputMessage="1" showErrorMessage="1" sqref="D6">
      <formula1>$X$11:$X$21</formula1>
    </dataValidation>
    <dataValidation type="list" allowBlank="1" showInputMessage="1" showErrorMessage="1" sqref="O33:R33">
      <formula1>$W$11:$W$13</formula1>
    </dataValidation>
    <dataValidation type="list" allowBlank="1" showInputMessage="1" showErrorMessage="1" sqref="H13:H32 F33">
      <formula1>$U$11:$U$16</formula1>
    </dataValidation>
    <dataValidation type="list" allowBlank="1" showInputMessage="1" showErrorMessage="1" sqref="K33 I33 M33">
      <formula1>$V$11:$V$31</formula1>
    </dataValidation>
    <dataValidation type="list" allowBlank="1" showInputMessage="1" showErrorMessage="1" sqref="L13:L32 E37 P13:P32">
      <formula1>$Z$11:$Z$14</formula1>
    </dataValidation>
    <dataValidation type="list" allowBlank="1" showInputMessage="1" showErrorMessage="1" sqref="Q12:Q32">
      <formula1>$W$11:$W$12</formula1>
    </dataValidation>
    <dataValidation type="list" allowBlank="1" showInputMessage="1" showErrorMessage="1" sqref="M12:M32 I12:I32">
      <formula1>$V$11:$V$24</formula1>
    </dataValidation>
    <dataValidation type="list" allowBlank="1" showInputMessage="1" showErrorMessage="1" sqref="D7">
      <formula1>$Y$11:$Y$37</formula1>
    </dataValidation>
    <dataValidation allowBlank="1" showInputMessage="1" showErrorMessage="1" imeMode="halfAlpha" sqref="J13:K32 N13:O32"/>
    <dataValidation allowBlank="1" showInputMessage="1" showErrorMessage="1" imeMode="fullKatakana" sqref="E13:E32"/>
    <dataValidation allowBlank="1" showInputMessage="1" showErrorMessage="1" imeMode="halfKatakana" sqref="E12"/>
  </dataValidations>
  <printOptions horizontalCentered="1"/>
  <pageMargins left="0.3937007874015748" right="0.1968503937007874" top="0" bottom="0" header="0.5118110236220472" footer="0.5118110236220472"/>
  <pageSetup horizontalDpi="1200" verticalDpi="12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A39"/>
  <sheetViews>
    <sheetView view="pageBreakPreview" zoomScaleSheetLayoutView="100" zoomScalePageLayoutView="0" workbookViewId="0" topLeftCell="A28">
      <selection activeCell="J43" sqref="J43"/>
    </sheetView>
  </sheetViews>
  <sheetFormatPr defaultColWidth="9.00390625" defaultRowHeight="13.5"/>
  <cols>
    <col min="1" max="1" width="4.125" style="1" customWidth="1"/>
    <col min="2" max="2" width="4.375" style="1" hidden="1" customWidth="1"/>
    <col min="3" max="3" width="6.875" style="1" customWidth="1"/>
    <col min="4" max="5" width="12.50390625" style="1" customWidth="1"/>
    <col min="6" max="7" width="6.25390625" style="1" hidden="1" customWidth="1"/>
    <col min="8" max="8" width="5.00390625" style="1" customWidth="1"/>
    <col min="9" max="10" width="8.75390625" style="1" customWidth="1"/>
    <col min="11" max="11" width="5.00390625" style="1" customWidth="1"/>
    <col min="12" max="12" width="4.125" style="1" customWidth="1"/>
    <col min="13" max="14" width="8.75390625" style="1" customWidth="1"/>
    <col min="15" max="15" width="5.00390625" style="1" customWidth="1"/>
    <col min="16" max="16" width="4.125" style="1" customWidth="1"/>
    <col min="17" max="17" width="4.625" style="1" customWidth="1"/>
    <col min="18" max="18" width="7.50390625" style="1" customWidth="1"/>
    <col min="19" max="19" width="4.50390625" style="1" bestFit="1" customWidth="1"/>
    <col min="20" max="20" width="99.875" style="1" hidden="1" customWidth="1"/>
    <col min="21" max="21" width="4.50390625" style="2" hidden="1" customWidth="1"/>
    <col min="22" max="22" width="12.625" style="16" hidden="1" customWidth="1"/>
    <col min="23" max="23" width="6.125" style="2" hidden="1" customWidth="1"/>
    <col min="24" max="24" width="6.25390625" style="2" hidden="1" customWidth="1"/>
    <col min="25" max="25" width="7.625" style="1" hidden="1" customWidth="1"/>
    <col min="26" max="26" width="8.00390625" style="1" hidden="1" customWidth="1"/>
    <col min="27" max="16384" width="9.00390625" style="1" customWidth="1"/>
  </cols>
  <sheetData>
    <row r="1" ht="13.5">
      <c r="A1" s="167" t="s">
        <v>225</v>
      </c>
    </row>
    <row r="2" spans="1:18" ht="18.75" customHeight="1">
      <c r="A2" s="38" t="s">
        <v>231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ht="26.25" customHeight="1">
      <c r="A4" s="383" t="s">
        <v>81</v>
      </c>
      <c r="B4" s="384"/>
      <c r="C4" s="384"/>
      <c r="D4" s="351"/>
      <c r="E4" s="352"/>
      <c r="F4" s="33"/>
      <c r="G4" s="33"/>
      <c r="H4" s="33"/>
      <c r="J4" s="43" t="s">
        <v>86</v>
      </c>
      <c r="K4" s="340"/>
      <c r="L4" s="340"/>
      <c r="M4" s="340"/>
      <c r="N4" s="340"/>
      <c r="O4" s="340"/>
      <c r="P4" s="145" t="s">
        <v>87</v>
      </c>
      <c r="Q4" s="6"/>
      <c r="R4" s="6"/>
    </row>
    <row r="5" spans="1:19" ht="26.25" customHeight="1">
      <c r="A5" s="383" t="s">
        <v>82</v>
      </c>
      <c r="B5" s="384"/>
      <c r="C5" s="384"/>
      <c r="D5" s="318"/>
      <c r="E5" s="268" t="s">
        <v>192</v>
      </c>
      <c r="F5" s="34"/>
      <c r="G5" s="34"/>
      <c r="H5" s="34"/>
      <c r="J5" s="147" t="s">
        <v>59</v>
      </c>
      <c r="K5" s="178"/>
      <c r="L5" s="178"/>
      <c r="M5" s="178"/>
      <c r="N5" s="178"/>
      <c r="O5" s="178"/>
      <c r="P5" s="178"/>
      <c r="Q5" s="178"/>
      <c r="R5" s="178"/>
      <c r="S5" s="3"/>
    </row>
    <row r="6" spans="1:19" ht="26.25" customHeight="1">
      <c r="A6" s="383" t="s">
        <v>83</v>
      </c>
      <c r="B6" s="384"/>
      <c r="C6" s="385"/>
      <c r="D6" s="319"/>
      <c r="E6" s="168" t="s">
        <v>77</v>
      </c>
      <c r="F6" s="35"/>
      <c r="G6" s="7"/>
      <c r="H6" s="7"/>
      <c r="J6" s="148" t="s">
        <v>130</v>
      </c>
      <c r="K6" s="179"/>
      <c r="L6" s="179"/>
      <c r="M6" s="179"/>
      <c r="N6" s="179"/>
      <c r="O6" s="179"/>
      <c r="P6" s="7"/>
      <c r="Q6" s="7"/>
      <c r="R6" s="7"/>
      <c r="S6" s="3"/>
    </row>
    <row r="7" spans="1:19" ht="26.25" customHeight="1">
      <c r="A7" s="383" t="s">
        <v>84</v>
      </c>
      <c r="B7" s="384"/>
      <c r="C7" s="385"/>
      <c r="D7" s="319"/>
      <c r="E7" s="168" t="s">
        <v>222</v>
      </c>
      <c r="F7" s="36"/>
      <c r="G7" s="36"/>
      <c r="H7" s="36"/>
      <c r="J7" s="269" t="s">
        <v>131</v>
      </c>
      <c r="K7" s="179"/>
      <c r="L7" s="179"/>
      <c r="M7" s="179"/>
      <c r="N7" s="179"/>
      <c r="O7" s="179"/>
      <c r="P7" s="36"/>
      <c r="Q7" s="36"/>
      <c r="R7" s="36"/>
      <c r="S7" s="3"/>
    </row>
    <row r="8" spans="1:19" ht="18.75" customHeight="1">
      <c r="A8" s="37"/>
      <c r="B8" s="37"/>
      <c r="C8" s="36"/>
      <c r="D8" s="36"/>
      <c r="E8" s="36"/>
      <c r="F8" s="36"/>
      <c r="G8" s="36"/>
      <c r="H8" s="36"/>
      <c r="I8" s="36"/>
      <c r="J8" s="36"/>
      <c r="K8" s="40"/>
      <c r="L8" s="41"/>
      <c r="M8" s="42"/>
      <c r="N8" s="42"/>
      <c r="O8" s="42"/>
      <c r="P8" s="42"/>
      <c r="Q8" s="42"/>
      <c r="R8" s="42"/>
      <c r="S8" s="3"/>
    </row>
    <row r="9" spans="3:26" ht="22.5" customHeight="1">
      <c r="C9" s="344" t="s">
        <v>122</v>
      </c>
      <c r="D9" s="344"/>
      <c r="E9" s="3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U9" s="2" t="s">
        <v>41</v>
      </c>
      <c r="V9" s="16" t="s">
        <v>40</v>
      </c>
      <c r="W9" s="2" t="s">
        <v>10</v>
      </c>
      <c r="X9" s="2" t="s">
        <v>6</v>
      </c>
      <c r="Y9" s="1" t="s">
        <v>85</v>
      </c>
      <c r="Z9" s="1" t="s">
        <v>117</v>
      </c>
    </row>
    <row r="10" spans="2:18" ht="9" customHeight="1">
      <c r="B10" s="26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7"/>
    </row>
    <row r="11" spans="1:26" s="2" customFormat="1" ht="40.5" customHeight="1">
      <c r="A11" s="180" t="s">
        <v>42</v>
      </c>
      <c r="B11" s="180"/>
      <c r="C11" s="181" t="s">
        <v>70</v>
      </c>
      <c r="D11" s="182" t="s">
        <v>78</v>
      </c>
      <c r="E11" s="183" t="s">
        <v>43</v>
      </c>
      <c r="F11" s="183" t="s">
        <v>6</v>
      </c>
      <c r="G11" s="183" t="s">
        <v>7</v>
      </c>
      <c r="H11" s="184" t="s">
        <v>41</v>
      </c>
      <c r="I11" s="185" t="s">
        <v>114</v>
      </c>
      <c r="J11" s="186" t="s">
        <v>115</v>
      </c>
      <c r="K11" s="187" t="s">
        <v>116</v>
      </c>
      <c r="L11" s="188" t="s">
        <v>117</v>
      </c>
      <c r="M11" s="185" t="s">
        <v>118</v>
      </c>
      <c r="N11" s="186" t="s">
        <v>115</v>
      </c>
      <c r="O11" s="187" t="s">
        <v>116</v>
      </c>
      <c r="P11" s="188" t="s">
        <v>117</v>
      </c>
      <c r="Q11" s="189" t="s">
        <v>44</v>
      </c>
      <c r="R11" s="190" t="s">
        <v>133</v>
      </c>
      <c r="S11" s="77" t="s">
        <v>67</v>
      </c>
      <c r="T11" s="13"/>
      <c r="U11" s="2">
        <v>1</v>
      </c>
      <c r="V11" s="266" t="s">
        <v>2</v>
      </c>
      <c r="W11" s="2" t="s">
        <v>45</v>
      </c>
      <c r="X11" s="2" t="s">
        <v>102</v>
      </c>
      <c r="Y11" s="5" t="s">
        <v>194</v>
      </c>
      <c r="Z11" s="3" t="s">
        <v>89</v>
      </c>
    </row>
    <row r="12" spans="1:27" s="2" customFormat="1" ht="26.25" customHeight="1" thickBot="1">
      <c r="A12" s="279"/>
      <c r="B12" s="279"/>
      <c r="C12" s="280" t="s">
        <v>121</v>
      </c>
      <c r="D12" s="281" t="s">
        <v>135</v>
      </c>
      <c r="E12" s="325" t="s">
        <v>254</v>
      </c>
      <c r="F12" s="282"/>
      <c r="G12" s="282"/>
      <c r="H12" s="283">
        <v>2</v>
      </c>
      <c r="I12" s="321" t="s">
        <v>99</v>
      </c>
      <c r="J12" s="322" t="s">
        <v>136</v>
      </c>
      <c r="K12" s="322" t="s">
        <v>137</v>
      </c>
      <c r="L12" s="284" t="s">
        <v>88</v>
      </c>
      <c r="M12" s="321" t="s">
        <v>180</v>
      </c>
      <c r="N12" s="320">
        <v>18.13</v>
      </c>
      <c r="O12" s="322" t="s">
        <v>5</v>
      </c>
      <c r="P12" s="284" t="s">
        <v>89</v>
      </c>
      <c r="Q12" s="285" t="s">
        <v>45</v>
      </c>
      <c r="R12" s="286">
        <v>37746</v>
      </c>
      <c r="S12" s="5"/>
      <c r="T12" s="13"/>
      <c r="U12" s="2">
        <v>2</v>
      </c>
      <c r="V12" s="1" t="s">
        <v>4</v>
      </c>
      <c r="X12" s="317" t="s">
        <v>228</v>
      </c>
      <c r="Y12" s="1" t="s">
        <v>195</v>
      </c>
      <c r="Z12" s="1" t="s">
        <v>88</v>
      </c>
      <c r="AA12" s="1"/>
    </row>
    <row r="13" spans="1:25" ht="26.25" customHeight="1" thickTop="1">
      <c r="A13" s="75">
        <v>1</v>
      </c>
      <c r="B13" s="76"/>
      <c r="C13" s="112"/>
      <c r="D13" s="287"/>
      <c r="E13" s="246"/>
      <c r="F13" s="245">
        <f>$D$6</f>
        <v>0</v>
      </c>
      <c r="G13" s="245">
        <f>$D$5</f>
        <v>0</v>
      </c>
      <c r="H13" s="245"/>
      <c r="I13" s="247"/>
      <c r="J13" s="248"/>
      <c r="K13" s="248"/>
      <c r="L13" s="249"/>
      <c r="M13" s="247"/>
      <c r="N13" s="248"/>
      <c r="O13" s="248"/>
      <c r="P13" s="249"/>
      <c r="Q13" s="250"/>
      <c r="R13" s="251"/>
      <c r="S13" s="14" t="s">
        <v>217</v>
      </c>
      <c r="U13" s="2">
        <v>3</v>
      </c>
      <c r="V13" s="266" t="s">
        <v>171</v>
      </c>
      <c r="X13" s="17" t="s">
        <v>229</v>
      </c>
      <c r="Y13" s="1" t="s">
        <v>196</v>
      </c>
    </row>
    <row r="14" spans="1:25" ht="26.25" customHeight="1">
      <c r="A14" s="15">
        <v>2</v>
      </c>
      <c r="B14" s="23"/>
      <c r="C14" s="116"/>
      <c r="D14" s="288"/>
      <c r="E14" s="253"/>
      <c r="F14" s="252">
        <f aca="true" t="shared" si="0" ref="F14:F32">$D$6</f>
        <v>0</v>
      </c>
      <c r="G14" s="252">
        <f aca="true" t="shared" si="1" ref="G14:G32">$D$5</f>
        <v>0</v>
      </c>
      <c r="H14" s="252"/>
      <c r="I14" s="254"/>
      <c r="J14" s="255"/>
      <c r="K14" s="255"/>
      <c r="L14" s="249"/>
      <c r="M14" s="254"/>
      <c r="N14" s="255"/>
      <c r="O14" s="255"/>
      <c r="P14" s="249"/>
      <c r="Q14" s="250"/>
      <c r="R14" s="291"/>
      <c r="S14" s="14" t="s">
        <v>252</v>
      </c>
      <c r="V14" s="5" t="s">
        <v>172</v>
      </c>
      <c r="X14" s="28" t="s">
        <v>8</v>
      </c>
      <c r="Y14" s="1" t="s">
        <v>197</v>
      </c>
    </row>
    <row r="15" spans="1:25" ht="26.25" customHeight="1">
      <c r="A15" s="15">
        <v>3</v>
      </c>
      <c r="B15" s="23"/>
      <c r="C15" s="116"/>
      <c r="D15" s="288"/>
      <c r="E15" s="253"/>
      <c r="F15" s="245">
        <f t="shared" si="0"/>
        <v>0</v>
      </c>
      <c r="G15" s="245">
        <f t="shared" si="1"/>
        <v>0</v>
      </c>
      <c r="H15" s="245"/>
      <c r="I15" s="254"/>
      <c r="J15" s="255"/>
      <c r="K15" s="255"/>
      <c r="L15" s="249"/>
      <c r="M15" s="254"/>
      <c r="N15" s="255"/>
      <c r="O15" s="255"/>
      <c r="P15" s="249"/>
      <c r="Q15" s="250"/>
      <c r="R15" s="291"/>
      <c r="S15" s="14" t="s">
        <v>53</v>
      </c>
      <c r="V15" s="266" t="s">
        <v>174</v>
      </c>
      <c r="X15" s="28" t="s">
        <v>68</v>
      </c>
      <c r="Y15" s="1" t="s">
        <v>198</v>
      </c>
    </row>
    <row r="16" spans="1:25" ht="26.25" customHeight="1">
      <c r="A16" s="15">
        <v>4</v>
      </c>
      <c r="B16" s="23"/>
      <c r="C16" s="116"/>
      <c r="D16" s="288"/>
      <c r="E16" s="253"/>
      <c r="F16" s="258">
        <f t="shared" si="0"/>
        <v>0</v>
      </c>
      <c r="G16" s="245">
        <f t="shared" si="1"/>
        <v>0</v>
      </c>
      <c r="H16" s="258"/>
      <c r="I16" s="254"/>
      <c r="J16" s="255"/>
      <c r="K16" s="255"/>
      <c r="L16" s="249"/>
      <c r="M16" s="254"/>
      <c r="N16" s="255"/>
      <c r="O16" s="255"/>
      <c r="P16" s="249"/>
      <c r="Q16" s="250"/>
      <c r="R16" s="291"/>
      <c r="S16" s="14" t="s">
        <v>54</v>
      </c>
      <c r="V16" s="266" t="s">
        <v>175</v>
      </c>
      <c r="X16" s="28" t="s">
        <v>69</v>
      </c>
      <c r="Y16" s="1" t="s">
        <v>199</v>
      </c>
    </row>
    <row r="17" spans="1:25" ht="26.25" customHeight="1">
      <c r="A17" s="15">
        <v>5</v>
      </c>
      <c r="B17" s="23"/>
      <c r="C17" s="116"/>
      <c r="D17" s="288"/>
      <c r="E17" s="253"/>
      <c r="F17" s="252">
        <f t="shared" si="0"/>
        <v>0</v>
      </c>
      <c r="G17" s="252">
        <f t="shared" si="1"/>
        <v>0</v>
      </c>
      <c r="H17" s="252"/>
      <c r="I17" s="254"/>
      <c r="J17" s="255"/>
      <c r="K17" s="255"/>
      <c r="L17" s="249"/>
      <c r="M17" s="254"/>
      <c r="N17" s="255"/>
      <c r="O17" s="255"/>
      <c r="P17" s="249"/>
      <c r="Q17" s="250"/>
      <c r="R17" s="291"/>
      <c r="S17" s="14" t="s">
        <v>55</v>
      </c>
      <c r="V17" s="266" t="s">
        <v>1</v>
      </c>
      <c r="X17" s="28" t="s">
        <v>9</v>
      </c>
      <c r="Y17" s="1" t="s">
        <v>200</v>
      </c>
    </row>
    <row r="18" spans="1:25" ht="26.25" customHeight="1">
      <c r="A18" s="15">
        <v>6</v>
      </c>
      <c r="B18" s="23"/>
      <c r="C18" s="116"/>
      <c r="D18" s="288"/>
      <c r="E18" s="253"/>
      <c r="F18" s="252">
        <f t="shared" si="0"/>
        <v>0</v>
      </c>
      <c r="G18" s="245">
        <f t="shared" si="1"/>
        <v>0</v>
      </c>
      <c r="H18" s="252"/>
      <c r="I18" s="254"/>
      <c r="J18" s="255"/>
      <c r="K18" s="255"/>
      <c r="L18" s="249"/>
      <c r="M18" s="254"/>
      <c r="N18" s="255"/>
      <c r="O18" s="255"/>
      <c r="P18" s="249"/>
      <c r="Q18" s="250"/>
      <c r="R18" s="291"/>
      <c r="S18" s="14" t="s">
        <v>56</v>
      </c>
      <c r="V18" s="266" t="s">
        <v>176</v>
      </c>
      <c r="X18" s="28" t="s">
        <v>108</v>
      </c>
      <c r="Y18" s="1" t="s">
        <v>201</v>
      </c>
    </row>
    <row r="19" spans="1:25" ht="26.25" customHeight="1">
      <c r="A19" s="15">
        <v>7</v>
      </c>
      <c r="B19" s="23"/>
      <c r="C19" s="116"/>
      <c r="D19" s="252"/>
      <c r="E19" s="253"/>
      <c r="F19" s="252">
        <f t="shared" si="0"/>
        <v>0</v>
      </c>
      <c r="G19" s="252">
        <f t="shared" si="1"/>
        <v>0</v>
      </c>
      <c r="H19" s="252"/>
      <c r="I19" s="254"/>
      <c r="J19" s="255"/>
      <c r="K19" s="255"/>
      <c r="L19" s="249"/>
      <c r="M19" s="254"/>
      <c r="N19" s="255"/>
      <c r="O19" s="255"/>
      <c r="P19" s="249"/>
      <c r="Q19" s="256"/>
      <c r="R19" s="257"/>
      <c r="S19" s="14" t="s">
        <v>216</v>
      </c>
      <c r="V19" s="266" t="s">
        <v>177</v>
      </c>
      <c r="X19" s="28" t="s">
        <v>109</v>
      </c>
      <c r="Y19" s="1" t="s">
        <v>202</v>
      </c>
    </row>
    <row r="20" spans="1:25" ht="26.25" customHeight="1">
      <c r="A20" s="15">
        <v>8</v>
      </c>
      <c r="B20" s="23"/>
      <c r="C20" s="116"/>
      <c r="D20" s="252"/>
      <c r="E20" s="253"/>
      <c r="F20" s="252">
        <f t="shared" si="0"/>
        <v>0</v>
      </c>
      <c r="G20" s="252">
        <f t="shared" si="1"/>
        <v>0</v>
      </c>
      <c r="H20" s="252"/>
      <c r="I20" s="254"/>
      <c r="J20" s="255"/>
      <c r="K20" s="255"/>
      <c r="L20" s="249"/>
      <c r="M20" s="254"/>
      <c r="N20" s="255"/>
      <c r="O20" s="255"/>
      <c r="P20" s="249"/>
      <c r="Q20" s="256"/>
      <c r="R20" s="257"/>
      <c r="S20" s="14" t="s">
        <v>107</v>
      </c>
      <c r="V20" s="266" t="s">
        <v>178</v>
      </c>
      <c r="X20" s="28" t="s">
        <v>71</v>
      </c>
      <c r="Y20" s="1" t="s">
        <v>203</v>
      </c>
    </row>
    <row r="21" spans="1:25" ht="26.25" customHeight="1">
      <c r="A21" s="15">
        <v>9</v>
      </c>
      <c r="B21" s="23"/>
      <c r="C21" s="116"/>
      <c r="D21" s="252"/>
      <c r="E21" s="253"/>
      <c r="F21" s="252">
        <f t="shared" si="0"/>
        <v>0</v>
      </c>
      <c r="G21" s="245">
        <f t="shared" si="1"/>
        <v>0</v>
      </c>
      <c r="H21" s="252"/>
      <c r="I21" s="254"/>
      <c r="J21" s="255"/>
      <c r="K21" s="255"/>
      <c r="L21" s="249"/>
      <c r="M21" s="254"/>
      <c r="N21" s="255"/>
      <c r="O21" s="255"/>
      <c r="P21" s="249"/>
      <c r="Q21" s="256"/>
      <c r="R21" s="257"/>
      <c r="V21" s="266" t="s">
        <v>179</v>
      </c>
      <c r="X21" s="28" t="s">
        <v>72</v>
      </c>
      <c r="Y21" s="1" t="s">
        <v>204</v>
      </c>
    </row>
    <row r="22" spans="1:25" ht="26.25" customHeight="1">
      <c r="A22" s="15">
        <v>10</v>
      </c>
      <c r="B22" s="23"/>
      <c r="C22" s="116"/>
      <c r="D22" s="252"/>
      <c r="E22" s="253"/>
      <c r="F22" s="252">
        <f t="shared" si="0"/>
        <v>0</v>
      </c>
      <c r="G22" s="252">
        <f t="shared" si="1"/>
        <v>0</v>
      </c>
      <c r="H22" s="252"/>
      <c r="I22" s="254"/>
      <c r="J22" s="255"/>
      <c r="K22" s="255"/>
      <c r="L22" s="249"/>
      <c r="M22" s="254"/>
      <c r="N22" s="255"/>
      <c r="O22" s="255"/>
      <c r="P22" s="249"/>
      <c r="Q22" s="256"/>
      <c r="R22" s="257"/>
      <c r="X22" s="28"/>
      <c r="Y22" s="1" t="s">
        <v>205</v>
      </c>
    </row>
    <row r="23" spans="1:25" ht="26.25" customHeight="1">
      <c r="A23" s="15">
        <v>11</v>
      </c>
      <c r="B23" s="23"/>
      <c r="C23" s="116"/>
      <c r="D23" s="252"/>
      <c r="E23" s="253"/>
      <c r="F23" s="252">
        <f t="shared" si="0"/>
        <v>0</v>
      </c>
      <c r="G23" s="252">
        <f t="shared" si="1"/>
        <v>0</v>
      </c>
      <c r="H23" s="252"/>
      <c r="I23" s="254"/>
      <c r="J23" s="255"/>
      <c r="K23" s="255"/>
      <c r="L23" s="249"/>
      <c r="M23" s="254"/>
      <c r="N23" s="255"/>
      <c r="O23" s="255"/>
      <c r="P23" s="249"/>
      <c r="Q23" s="256"/>
      <c r="R23" s="257"/>
      <c r="V23" s="22"/>
      <c r="X23" s="18"/>
      <c r="Y23" s="1" t="s">
        <v>206</v>
      </c>
    </row>
    <row r="24" spans="1:25" ht="26.25" customHeight="1">
      <c r="A24" s="15">
        <v>12</v>
      </c>
      <c r="B24" s="23"/>
      <c r="C24" s="116"/>
      <c r="D24" s="252"/>
      <c r="E24" s="253"/>
      <c r="F24" s="252">
        <f t="shared" si="0"/>
        <v>0</v>
      </c>
      <c r="G24" s="252">
        <f t="shared" si="1"/>
        <v>0</v>
      </c>
      <c r="H24" s="252"/>
      <c r="I24" s="254"/>
      <c r="J24" s="255"/>
      <c r="K24" s="255"/>
      <c r="L24" s="249"/>
      <c r="M24" s="254"/>
      <c r="N24" s="255"/>
      <c r="O24" s="255"/>
      <c r="P24" s="249"/>
      <c r="Q24" s="256"/>
      <c r="R24" s="257"/>
      <c r="V24" s="22"/>
      <c r="X24" s="18"/>
      <c r="Y24" s="1" t="s">
        <v>207</v>
      </c>
    </row>
    <row r="25" spans="1:25" ht="26.25" customHeight="1">
      <c r="A25" s="15">
        <v>13</v>
      </c>
      <c r="B25" s="23"/>
      <c r="C25" s="116"/>
      <c r="D25" s="252"/>
      <c r="E25" s="253"/>
      <c r="F25" s="252">
        <f t="shared" si="0"/>
        <v>0</v>
      </c>
      <c r="G25" s="252">
        <f t="shared" si="1"/>
        <v>0</v>
      </c>
      <c r="H25" s="252"/>
      <c r="I25" s="254"/>
      <c r="J25" s="255"/>
      <c r="K25" s="255"/>
      <c r="L25" s="249"/>
      <c r="M25" s="254"/>
      <c r="N25" s="255"/>
      <c r="O25" s="255"/>
      <c r="P25" s="249"/>
      <c r="Q25" s="256"/>
      <c r="R25" s="257"/>
      <c r="V25" s="22"/>
      <c r="X25" s="18"/>
      <c r="Y25" s="1" t="s">
        <v>208</v>
      </c>
    </row>
    <row r="26" spans="1:25" ht="26.25" customHeight="1">
      <c r="A26" s="15">
        <v>14</v>
      </c>
      <c r="B26" s="23"/>
      <c r="C26" s="116"/>
      <c r="D26" s="252"/>
      <c r="E26" s="253"/>
      <c r="F26" s="252">
        <f t="shared" si="0"/>
        <v>0</v>
      </c>
      <c r="G26" s="252">
        <f t="shared" si="1"/>
        <v>0</v>
      </c>
      <c r="H26" s="252"/>
      <c r="I26" s="254"/>
      <c r="J26" s="255"/>
      <c r="K26" s="255"/>
      <c r="L26" s="249"/>
      <c r="M26" s="254"/>
      <c r="N26" s="255"/>
      <c r="O26" s="255"/>
      <c r="P26" s="249"/>
      <c r="Q26" s="256"/>
      <c r="R26" s="257"/>
      <c r="V26" s="22"/>
      <c r="X26" s="18"/>
      <c r="Y26" s="1" t="s">
        <v>209</v>
      </c>
    </row>
    <row r="27" spans="1:25" ht="26.25" customHeight="1">
      <c r="A27" s="15">
        <v>15</v>
      </c>
      <c r="B27" s="23"/>
      <c r="C27" s="116"/>
      <c r="D27" s="252"/>
      <c r="E27" s="253"/>
      <c r="F27" s="252">
        <f t="shared" si="0"/>
        <v>0</v>
      </c>
      <c r="G27" s="252">
        <f t="shared" si="1"/>
        <v>0</v>
      </c>
      <c r="H27" s="252"/>
      <c r="I27" s="254"/>
      <c r="J27" s="255"/>
      <c r="K27" s="255"/>
      <c r="L27" s="249"/>
      <c r="M27" s="254"/>
      <c r="N27" s="255"/>
      <c r="O27" s="255"/>
      <c r="P27" s="249"/>
      <c r="Q27" s="256"/>
      <c r="R27" s="257"/>
      <c r="V27" s="22"/>
      <c r="X27" s="18"/>
      <c r="Y27" s="1" t="s">
        <v>210</v>
      </c>
    </row>
    <row r="28" spans="1:25" ht="26.25" customHeight="1">
      <c r="A28" s="15">
        <v>16</v>
      </c>
      <c r="B28" s="23"/>
      <c r="C28" s="116"/>
      <c r="D28" s="252"/>
      <c r="E28" s="253"/>
      <c r="F28" s="252">
        <f t="shared" si="0"/>
        <v>0</v>
      </c>
      <c r="G28" s="252">
        <f t="shared" si="1"/>
        <v>0</v>
      </c>
      <c r="H28" s="252"/>
      <c r="I28" s="254"/>
      <c r="J28" s="255"/>
      <c r="K28" s="255"/>
      <c r="L28" s="249"/>
      <c r="M28" s="254"/>
      <c r="N28" s="255"/>
      <c r="O28" s="255"/>
      <c r="P28" s="249"/>
      <c r="Q28" s="256"/>
      <c r="R28" s="257"/>
      <c r="V28" s="22"/>
      <c r="X28" s="18"/>
      <c r="Y28" s="1" t="s">
        <v>211</v>
      </c>
    </row>
    <row r="29" spans="1:25" ht="26.25" customHeight="1">
      <c r="A29" s="15">
        <v>17</v>
      </c>
      <c r="B29" s="23"/>
      <c r="C29" s="116"/>
      <c r="D29" s="252"/>
      <c r="E29" s="253"/>
      <c r="F29" s="252">
        <f t="shared" si="0"/>
        <v>0</v>
      </c>
      <c r="G29" s="252">
        <f t="shared" si="1"/>
        <v>0</v>
      </c>
      <c r="H29" s="252"/>
      <c r="I29" s="254"/>
      <c r="J29" s="255"/>
      <c r="K29" s="255"/>
      <c r="L29" s="249"/>
      <c r="M29" s="254"/>
      <c r="N29" s="255"/>
      <c r="O29" s="255"/>
      <c r="P29" s="249"/>
      <c r="Q29" s="256"/>
      <c r="R29" s="257"/>
      <c r="V29" s="22"/>
      <c r="X29" s="18"/>
      <c r="Y29" s="1" t="s">
        <v>212</v>
      </c>
    </row>
    <row r="30" spans="1:25" ht="26.25" customHeight="1">
      <c r="A30" s="15">
        <v>18</v>
      </c>
      <c r="B30" s="23"/>
      <c r="C30" s="116"/>
      <c r="D30" s="252"/>
      <c r="E30" s="253"/>
      <c r="F30" s="252">
        <f t="shared" si="0"/>
        <v>0</v>
      </c>
      <c r="G30" s="252">
        <f t="shared" si="1"/>
        <v>0</v>
      </c>
      <c r="H30" s="252"/>
      <c r="I30" s="254"/>
      <c r="J30" s="255"/>
      <c r="K30" s="255"/>
      <c r="L30" s="249"/>
      <c r="M30" s="254"/>
      <c r="N30" s="255"/>
      <c r="O30" s="255"/>
      <c r="P30" s="249"/>
      <c r="Q30" s="256"/>
      <c r="R30" s="257"/>
      <c r="V30" s="22"/>
      <c r="X30" s="18"/>
      <c r="Y30" s="1" t="s">
        <v>248</v>
      </c>
    </row>
    <row r="31" spans="1:25" ht="26.25" customHeight="1">
      <c r="A31" s="15">
        <v>19</v>
      </c>
      <c r="B31" s="23"/>
      <c r="C31" s="116"/>
      <c r="D31" s="252"/>
      <c r="E31" s="253"/>
      <c r="F31" s="252">
        <f t="shared" si="0"/>
        <v>0</v>
      </c>
      <c r="G31" s="252">
        <f t="shared" si="1"/>
        <v>0</v>
      </c>
      <c r="H31" s="252"/>
      <c r="I31" s="254"/>
      <c r="J31" s="255"/>
      <c r="K31" s="255"/>
      <c r="L31" s="249"/>
      <c r="M31" s="254"/>
      <c r="N31" s="255"/>
      <c r="O31" s="255"/>
      <c r="P31" s="249"/>
      <c r="Q31" s="256"/>
      <c r="R31" s="257"/>
      <c r="V31" s="22"/>
      <c r="X31" s="18"/>
      <c r="Y31" s="1" t="s">
        <v>213</v>
      </c>
    </row>
    <row r="32" spans="1:25" ht="26.25" customHeight="1">
      <c r="A32" s="44">
        <v>20</v>
      </c>
      <c r="B32" s="45"/>
      <c r="C32" s="120"/>
      <c r="D32" s="259"/>
      <c r="E32" s="260"/>
      <c r="F32" s="259">
        <f t="shared" si="0"/>
        <v>0</v>
      </c>
      <c r="G32" s="259">
        <f t="shared" si="1"/>
        <v>0</v>
      </c>
      <c r="H32" s="259"/>
      <c r="I32" s="261"/>
      <c r="J32" s="262"/>
      <c r="K32" s="262"/>
      <c r="L32" s="263"/>
      <c r="M32" s="261"/>
      <c r="N32" s="262"/>
      <c r="O32" s="262"/>
      <c r="P32" s="263"/>
      <c r="Q32" s="264"/>
      <c r="R32" s="265"/>
      <c r="V32" s="22"/>
      <c r="X32" s="18"/>
      <c r="Y32" s="1" t="s">
        <v>214</v>
      </c>
    </row>
    <row r="33" spans="1:25" ht="12.75" customHeight="1">
      <c r="A33" s="39"/>
      <c r="B33" s="66"/>
      <c r="C33" s="67"/>
      <c r="D33" s="48"/>
      <c r="E33" s="68"/>
      <c r="F33" s="48"/>
      <c r="G33" s="313"/>
      <c r="H33" s="313"/>
      <c r="I33" s="46"/>
      <c r="J33" s="47"/>
      <c r="K33" s="46"/>
      <c r="L33" s="47"/>
      <c r="M33" s="46"/>
      <c r="N33" s="47"/>
      <c r="O33" s="48"/>
      <c r="P33" s="48"/>
      <c r="Q33" s="48"/>
      <c r="R33" s="174"/>
      <c r="Y33" s="1" t="s">
        <v>215</v>
      </c>
    </row>
    <row r="34" spans="1:24" ht="30" customHeight="1">
      <c r="A34" s="35"/>
      <c r="B34" s="35"/>
      <c r="C34" s="35"/>
      <c r="D34" s="35"/>
      <c r="E34" s="35"/>
      <c r="F34" s="35"/>
      <c r="G34" s="316"/>
      <c r="H34" s="36"/>
      <c r="I34" s="36"/>
      <c r="J34" s="191" t="s">
        <v>46</v>
      </c>
      <c r="K34" s="367" t="s">
        <v>94</v>
      </c>
      <c r="L34" s="368"/>
      <c r="M34" s="192" t="s">
        <v>95</v>
      </c>
      <c r="N34" s="193" t="s">
        <v>96</v>
      </c>
      <c r="O34" s="194" t="s">
        <v>97</v>
      </c>
      <c r="P34" s="369" t="s">
        <v>98</v>
      </c>
      <c r="Q34" s="370"/>
      <c r="R34" s="177"/>
      <c r="S34" s="35"/>
      <c r="T34" s="35"/>
      <c r="X34" s="18"/>
    </row>
    <row r="35" spans="7:22" ht="15" customHeight="1">
      <c r="G35" s="36"/>
      <c r="H35" s="36"/>
      <c r="I35" s="36"/>
      <c r="J35" s="195" t="s">
        <v>58</v>
      </c>
      <c r="K35" s="365">
        <v>400</v>
      </c>
      <c r="L35" s="366"/>
      <c r="M35" s="196">
        <v>1500</v>
      </c>
      <c r="N35" s="196">
        <f>K35+M35</f>
        <v>1900</v>
      </c>
      <c r="O35" s="54">
        <f>COUNTA(I13:I32)-O36</f>
        <v>0</v>
      </c>
      <c r="P35" s="347">
        <f>N35*O35</f>
        <v>0</v>
      </c>
      <c r="Q35" s="348"/>
      <c r="R35" s="175"/>
      <c r="S35" s="35"/>
      <c r="T35" s="35"/>
      <c r="V35" s="1"/>
    </row>
    <row r="36" spans="1:22" ht="15" customHeight="1">
      <c r="A36" s="375" t="s">
        <v>91</v>
      </c>
      <c r="B36" s="376"/>
      <c r="C36" s="377"/>
      <c r="D36" s="4" t="s">
        <v>92</v>
      </c>
      <c r="E36" s="4" t="s">
        <v>117</v>
      </c>
      <c r="F36" s="27"/>
      <c r="G36" s="35"/>
      <c r="H36" s="35"/>
      <c r="I36" s="35"/>
      <c r="J36" s="197" t="s">
        <v>79</v>
      </c>
      <c r="K36" s="381">
        <v>400</v>
      </c>
      <c r="L36" s="382"/>
      <c r="M36" s="198">
        <v>2500</v>
      </c>
      <c r="N36" s="196">
        <f>K36+M36</f>
        <v>2900</v>
      </c>
      <c r="O36" s="57">
        <f>COUNTA(M13:M32)</f>
        <v>0</v>
      </c>
      <c r="P36" s="355">
        <f>N36*O36</f>
        <v>0</v>
      </c>
      <c r="Q36" s="356"/>
      <c r="R36" s="175"/>
      <c r="V36" s="1"/>
    </row>
    <row r="37" spans="1:18" ht="15" customHeight="1">
      <c r="A37" s="378"/>
      <c r="B37" s="379"/>
      <c r="C37" s="380"/>
      <c r="D37" s="146"/>
      <c r="E37" s="146"/>
      <c r="F37" s="27"/>
      <c r="G37" s="35"/>
      <c r="H37" s="35"/>
      <c r="I37" s="35"/>
      <c r="J37" s="197" t="s">
        <v>49</v>
      </c>
      <c r="K37" s="371">
        <v>400</v>
      </c>
      <c r="L37" s="372"/>
      <c r="M37" s="199"/>
      <c r="N37" s="196">
        <f>K37+M37</f>
        <v>400</v>
      </c>
      <c r="O37" s="57">
        <f>COUNTA(D13:D32)-O35-O36</f>
        <v>0</v>
      </c>
      <c r="P37" s="355">
        <f>N37*O37</f>
        <v>0</v>
      </c>
      <c r="Q37" s="356"/>
      <c r="R37" s="175"/>
    </row>
    <row r="38" spans="10:18" ht="15" customHeight="1">
      <c r="J38" s="200" t="s">
        <v>50</v>
      </c>
      <c r="K38" s="373"/>
      <c r="L38" s="374"/>
      <c r="M38" s="201">
        <v>2500</v>
      </c>
      <c r="N38" s="201">
        <f>K38+M38</f>
        <v>2500</v>
      </c>
      <c r="O38" s="61">
        <f>IF(COUNTA(Q13:Q32)=0,0,1)</f>
        <v>0</v>
      </c>
      <c r="P38" s="361">
        <f>N38*O38</f>
        <v>0</v>
      </c>
      <c r="Q38" s="362"/>
      <c r="R38" s="175"/>
    </row>
    <row r="39" spans="10:18" ht="15" customHeight="1">
      <c r="J39" s="62" t="s">
        <v>51</v>
      </c>
      <c r="K39" s="63"/>
      <c r="L39" s="63"/>
      <c r="M39" s="63"/>
      <c r="N39" s="202" t="s">
        <v>52</v>
      </c>
      <c r="O39" s="65">
        <f>SUM(O35:O37)</f>
        <v>0</v>
      </c>
      <c r="P39" s="349">
        <f>SUM(P35:Q38)</f>
        <v>0</v>
      </c>
      <c r="Q39" s="350"/>
      <c r="R39" s="175"/>
    </row>
  </sheetData>
  <sheetProtection/>
  <mergeCells count="19">
    <mergeCell ref="D4:E4"/>
    <mergeCell ref="A36:C37"/>
    <mergeCell ref="C9:D9"/>
    <mergeCell ref="K36:L36"/>
    <mergeCell ref="K4:O4"/>
    <mergeCell ref="A4:C4"/>
    <mergeCell ref="A5:C5"/>
    <mergeCell ref="A6:C6"/>
    <mergeCell ref="A7:C7"/>
    <mergeCell ref="P36:Q36"/>
    <mergeCell ref="K35:L35"/>
    <mergeCell ref="K34:L34"/>
    <mergeCell ref="P34:Q34"/>
    <mergeCell ref="P35:Q35"/>
    <mergeCell ref="P39:Q39"/>
    <mergeCell ref="K37:L37"/>
    <mergeCell ref="P37:Q37"/>
    <mergeCell ref="K38:L38"/>
    <mergeCell ref="P38:Q38"/>
  </mergeCells>
  <conditionalFormatting sqref="O35:R39">
    <cfRule type="cellIs" priority="1" dxfId="17" operator="equal" stopIfTrue="1">
      <formula>0</formula>
    </cfRule>
  </conditionalFormatting>
  <dataValidations count="10">
    <dataValidation type="list" allowBlank="1" showInputMessage="1" showErrorMessage="1" sqref="Q12:Q32">
      <formula1>$W$11:$W$12</formula1>
    </dataValidation>
    <dataValidation type="list" allowBlank="1" showInputMessage="1" showErrorMessage="1" sqref="L13:L32 E37 P13:P32">
      <formula1>$Z$11:$Z$14</formula1>
    </dataValidation>
    <dataValidation type="list" allowBlank="1" showInputMessage="1" showErrorMessage="1" sqref="D7">
      <formula1>$Y$11:$Y$37</formula1>
    </dataValidation>
    <dataValidation type="list" allowBlank="1" showInputMessage="1" showErrorMessage="1" sqref="H13:H32 F33">
      <formula1>$U$11:$U$16</formula1>
    </dataValidation>
    <dataValidation type="list" allowBlank="1" showInputMessage="1" showErrorMessage="1" sqref="O33:R33">
      <formula1>$W$11:$W$13</formula1>
    </dataValidation>
    <dataValidation type="list" allowBlank="1" showInputMessage="1" showErrorMessage="1" sqref="D6">
      <formula1>$X$11:$X$21</formula1>
    </dataValidation>
    <dataValidation type="list" allowBlank="1" showInputMessage="1" showErrorMessage="1" sqref="M12:M32 I12:I32">
      <formula1>$V$11:$V$24</formula1>
    </dataValidation>
    <dataValidation type="list" allowBlank="1" showInputMessage="1" showErrorMessage="1" sqref="K33 M33 I33">
      <formula1>$V$11:$V$31</formula1>
    </dataValidation>
    <dataValidation allowBlank="1" showInputMessage="1" showErrorMessage="1" imeMode="halfAlpha" sqref="J13:K32 N13:O32"/>
    <dataValidation allowBlank="1" showInputMessage="1" showErrorMessage="1" imeMode="halfKatakana" sqref="E13:E32 E12"/>
  </dataValidations>
  <printOptions horizontalCentered="1"/>
  <pageMargins left="0.3937007874015748" right="0.1968503937007874" top="0" bottom="0" header="0.5118110236220472" footer="0.5118110236220472"/>
  <pageSetup horizontalDpi="1200" verticalDpi="12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L48"/>
  <sheetViews>
    <sheetView view="pageBreakPreview" zoomScaleSheetLayoutView="100" zoomScalePageLayoutView="0" workbookViewId="0" topLeftCell="A10">
      <selection activeCell="J43" sqref="J43"/>
    </sheetView>
  </sheetViews>
  <sheetFormatPr defaultColWidth="9.00390625" defaultRowHeight="13.5"/>
  <cols>
    <col min="1" max="1" width="5.125" style="207" customWidth="1"/>
    <col min="2" max="2" width="4.25390625" style="207" customWidth="1"/>
    <col min="3" max="3" width="20.625" style="207" customWidth="1"/>
    <col min="4" max="4" width="3.375" style="207" customWidth="1"/>
    <col min="5" max="6" width="7.875" style="207" customWidth="1"/>
    <col min="7" max="7" width="9.375" style="207" customWidth="1"/>
    <col min="8" max="8" width="5.00390625" style="207" customWidth="1"/>
    <col min="9" max="9" width="4.75390625" style="207" customWidth="1"/>
    <col min="10" max="10" width="13.25390625" style="207" customWidth="1"/>
    <col min="11" max="12" width="13.375" style="207" customWidth="1"/>
    <col min="13" max="16384" width="9.00390625" style="207" customWidth="1"/>
  </cols>
  <sheetData>
    <row r="1" spans="1:10" ht="22.5" customHeight="1">
      <c r="A1" s="205" t="s">
        <v>226</v>
      </c>
      <c r="B1" s="206"/>
      <c r="C1" s="206" t="s">
        <v>155</v>
      </c>
      <c r="D1" s="205"/>
      <c r="E1" s="205"/>
      <c r="F1" s="205"/>
      <c r="G1" s="205"/>
      <c r="H1" s="205"/>
      <c r="I1" s="205"/>
      <c r="J1" s="205"/>
    </row>
    <row r="2" spans="1:10" ht="12" customHeight="1">
      <c r="A2" s="208" t="s">
        <v>139</v>
      </c>
      <c r="B2" s="208"/>
      <c r="C2" s="209" t="s">
        <v>168</v>
      </c>
      <c r="D2" s="210" t="s">
        <v>41</v>
      </c>
      <c r="E2" s="419" t="s">
        <v>140</v>
      </c>
      <c r="F2" s="419"/>
      <c r="G2" s="419" t="s">
        <v>141</v>
      </c>
      <c r="H2" s="419"/>
      <c r="I2" s="419" t="s">
        <v>142</v>
      </c>
      <c r="J2" s="419"/>
    </row>
    <row r="3" spans="1:12" ht="26.25" customHeight="1">
      <c r="A3" s="211" t="s">
        <v>143</v>
      </c>
      <c r="B3" s="212"/>
      <c r="C3" s="213" t="s">
        <v>167</v>
      </c>
      <c r="D3" s="214">
        <v>2</v>
      </c>
      <c r="E3" s="419" t="s">
        <v>156</v>
      </c>
      <c r="F3" s="419"/>
      <c r="G3" s="419" t="s">
        <v>157</v>
      </c>
      <c r="H3" s="419"/>
      <c r="I3" s="419" t="s">
        <v>158</v>
      </c>
      <c r="J3" s="419"/>
      <c r="L3" s="207" t="s">
        <v>144</v>
      </c>
    </row>
    <row r="4" spans="1:10" ht="21" customHeight="1">
      <c r="A4" s="412" t="s">
        <v>220</v>
      </c>
      <c r="B4" s="413"/>
      <c r="C4" s="414"/>
      <c r="D4" s="418" t="s">
        <v>145</v>
      </c>
      <c r="E4" s="215" t="s">
        <v>146</v>
      </c>
      <c r="F4" s="216" t="s">
        <v>193</v>
      </c>
      <c r="G4" s="217">
        <v>1.2</v>
      </c>
      <c r="H4" s="407">
        <f>IF(F4="","",IF(F4="記録無",0,IF(VALUE(F4)&gt;28.09,0,INT(5.74352*(28.5-VALUE(F4))^1.92))))</f>
        <v>578</v>
      </c>
      <c r="I4" s="408"/>
      <c r="J4" s="215" t="s">
        <v>147</v>
      </c>
    </row>
    <row r="5" spans="1:11" ht="21" customHeight="1">
      <c r="A5" s="395" t="s">
        <v>132</v>
      </c>
      <c r="B5" s="398" t="s">
        <v>219</v>
      </c>
      <c r="C5" s="399"/>
      <c r="D5" s="418"/>
      <c r="E5" s="215" t="s">
        <v>148</v>
      </c>
      <c r="F5" s="409" t="s">
        <v>149</v>
      </c>
      <c r="G5" s="409"/>
      <c r="H5" s="407">
        <f>IF(F5="","",IF(F5="記録無",0,IF(VALUE(F5)&lt;1.53,0,INT(51.39*(VALUE(F5)-1.5)^1.05))))</f>
        <v>410</v>
      </c>
      <c r="I5" s="408"/>
      <c r="J5" s="415">
        <f>SUM(H4:I7)</f>
        <v>1716</v>
      </c>
      <c r="K5" s="207" t="s">
        <v>150</v>
      </c>
    </row>
    <row r="6" spans="1:11" ht="21" customHeight="1">
      <c r="A6" s="396"/>
      <c r="B6" s="400"/>
      <c r="C6" s="401"/>
      <c r="D6" s="418"/>
      <c r="E6" s="215" t="s">
        <v>151</v>
      </c>
      <c r="F6" s="409" t="s">
        <v>152</v>
      </c>
      <c r="G6" s="409"/>
      <c r="H6" s="407">
        <f>IF(F6="","",IF(F6="記録無",0,IF(VALUE(F6)&lt;0.77,0,INT(0.8465*(VALUE(F6)*100-75)^1.42))))</f>
        <v>352</v>
      </c>
      <c r="I6" s="408"/>
      <c r="J6" s="416"/>
      <c r="K6" s="207" t="s">
        <v>191</v>
      </c>
    </row>
    <row r="7" spans="1:11" ht="21" customHeight="1">
      <c r="A7" s="397"/>
      <c r="B7" s="402"/>
      <c r="C7" s="403"/>
      <c r="D7" s="418"/>
      <c r="E7" s="215" t="s">
        <v>153</v>
      </c>
      <c r="F7" s="409" t="s">
        <v>154</v>
      </c>
      <c r="G7" s="409"/>
      <c r="H7" s="407">
        <f>IF(F7="","",IF(F7="記録無",0,IF(VALUE(F7)&gt;81.21,0,INT(1.53775*(82-VALUE(F7))^1.81))))</f>
        <v>376</v>
      </c>
      <c r="I7" s="408"/>
      <c r="J7" s="417"/>
      <c r="K7" s="207" t="s">
        <v>218</v>
      </c>
    </row>
    <row r="8" spans="1:10" ht="11.25" customHeight="1">
      <c r="A8" s="218"/>
      <c r="B8" s="218"/>
      <c r="C8" s="218"/>
      <c r="D8" s="218"/>
      <c r="E8" s="218"/>
      <c r="F8" s="218"/>
      <c r="G8" s="218"/>
      <c r="H8" s="218"/>
      <c r="I8" s="218"/>
      <c r="J8" s="218"/>
    </row>
    <row r="9" spans="1:10" ht="22.5" customHeight="1">
      <c r="A9" s="219" t="s">
        <v>226</v>
      </c>
      <c r="B9" s="220"/>
      <c r="C9" s="220" t="s">
        <v>155</v>
      </c>
      <c r="D9" s="219"/>
      <c r="E9" s="219"/>
      <c r="F9" s="219"/>
      <c r="G9" s="219"/>
      <c r="H9" s="219"/>
      <c r="I9" s="219"/>
      <c r="J9" s="219"/>
    </row>
    <row r="10" spans="1:10" ht="12" customHeight="1">
      <c r="A10" s="221" t="s">
        <v>139</v>
      </c>
      <c r="B10" s="221"/>
      <c r="C10" s="222"/>
      <c r="D10" s="223" t="s">
        <v>41</v>
      </c>
      <c r="E10" s="410" t="s">
        <v>140</v>
      </c>
      <c r="F10" s="410"/>
      <c r="G10" s="410" t="s">
        <v>141</v>
      </c>
      <c r="H10" s="410"/>
      <c r="I10" s="410" t="s">
        <v>142</v>
      </c>
      <c r="J10" s="410"/>
    </row>
    <row r="11" spans="1:12" ht="26.25" customHeight="1">
      <c r="A11" s="224" t="s">
        <v>143</v>
      </c>
      <c r="B11" s="225"/>
      <c r="C11" s="314" t="s">
        <v>167</v>
      </c>
      <c r="D11" s="227"/>
      <c r="E11" s="410"/>
      <c r="F11" s="410"/>
      <c r="G11" s="410"/>
      <c r="H11" s="410"/>
      <c r="I11" s="410"/>
      <c r="J11" s="410"/>
      <c r="L11" s="207" t="s">
        <v>144</v>
      </c>
    </row>
    <row r="12" spans="1:10" ht="21" customHeight="1">
      <c r="A12" s="404" t="s">
        <v>220</v>
      </c>
      <c r="B12" s="405"/>
      <c r="C12" s="406"/>
      <c r="D12" s="411" t="s">
        <v>145</v>
      </c>
      <c r="E12" s="228" t="s">
        <v>146</v>
      </c>
      <c r="F12" s="229"/>
      <c r="G12" s="230"/>
      <c r="H12" s="407">
        <f>IF(F12="","",IF(F12="記録無",0,IF(VALUE(F12)&gt;28.09,0,INT(5.74352*(28.5-VALUE(F12))^1.92))))</f>
      </c>
      <c r="I12" s="408"/>
      <c r="J12" s="228" t="s">
        <v>147</v>
      </c>
    </row>
    <row r="13" spans="1:11" ht="21" customHeight="1">
      <c r="A13" s="392"/>
      <c r="B13" s="386" t="s">
        <v>219</v>
      </c>
      <c r="C13" s="387"/>
      <c r="D13" s="411"/>
      <c r="E13" s="228" t="s">
        <v>148</v>
      </c>
      <c r="F13" s="420"/>
      <c r="G13" s="420"/>
      <c r="H13" s="407">
        <f>IF(F13="","",IF(F13="記録無",0,IF(VALUE(F13)&lt;1.53,0,INT(51.39*(VALUE(F13)-1.5)^1.05))))</f>
      </c>
      <c r="I13" s="408"/>
      <c r="J13" s="415">
        <f>SUM(H12:I15)</f>
        <v>0</v>
      </c>
      <c r="K13" s="207" t="s">
        <v>150</v>
      </c>
    </row>
    <row r="14" spans="1:11" ht="21" customHeight="1">
      <c r="A14" s="393"/>
      <c r="B14" s="388"/>
      <c r="C14" s="389"/>
      <c r="D14" s="411"/>
      <c r="E14" s="228" t="s">
        <v>151</v>
      </c>
      <c r="F14" s="420"/>
      <c r="G14" s="420"/>
      <c r="H14" s="407">
        <f>IF(F14="","",IF(F14="記録無",0,IF(VALUE(F14)&lt;0.77,0,INT(0.8465*(VALUE(F14)*100-75)^1.42))))</f>
      </c>
      <c r="I14" s="408"/>
      <c r="J14" s="416"/>
      <c r="K14" s="207" t="s">
        <v>191</v>
      </c>
    </row>
    <row r="15" spans="1:11" ht="21" customHeight="1">
      <c r="A15" s="394"/>
      <c r="B15" s="390"/>
      <c r="C15" s="391"/>
      <c r="D15" s="411"/>
      <c r="E15" s="228" t="s">
        <v>153</v>
      </c>
      <c r="F15" s="420"/>
      <c r="G15" s="420"/>
      <c r="H15" s="407">
        <f>IF(F15="","",IF(F15="記録無",0,IF(VALUE(F15)&gt;81.21,0,INT(1.53775*(82-VALUE(F15))^1.81))))</f>
      </c>
      <c r="I15" s="408"/>
      <c r="J15" s="417"/>
      <c r="K15" s="207" t="s">
        <v>218</v>
      </c>
    </row>
    <row r="16" spans="1:10" ht="11.25" customHeigh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</row>
    <row r="17" spans="1:10" ht="22.5" customHeight="1">
      <c r="A17" s="219" t="s">
        <v>226</v>
      </c>
      <c r="B17" s="220"/>
      <c r="C17" s="220" t="s">
        <v>155</v>
      </c>
      <c r="D17" s="219"/>
      <c r="E17" s="219"/>
      <c r="F17" s="219"/>
      <c r="G17" s="219"/>
      <c r="H17" s="219"/>
      <c r="I17" s="219"/>
      <c r="J17" s="219"/>
    </row>
    <row r="18" spans="1:10" ht="12" customHeight="1">
      <c r="A18" s="221" t="s">
        <v>139</v>
      </c>
      <c r="B18" s="221"/>
      <c r="C18" s="222"/>
      <c r="D18" s="223" t="s">
        <v>41</v>
      </c>
      <c r="E18" s="410" t="s">
        <v>140</v>
      </c>
      <c r="F18" s="410"/>
      <c r="G18" s="410" t="s">
        <v>141</v>
      </c>
      <c r="H18" s="410"/>
      <c r="I18" s="410" t="s">
        <v>142</v>
      </c>
      <c r="J18" s="410"/>
    </row>
    <row r="19" spans="1:12" ht="26.25" customHeight="1">
      <c r="A19" s="224" t="s">
        <v>143</v>
      </c>
      <c r="B19" s="225"/>
      <c r="C19" s="226"/>
      <c r="D19" s="227"/>
      <c r="E19" s="410"/>
      <c r="F19" s="410"/>
      <c r="G19" s="410"/>
      <c r="H19" s="410"/>
      <c r="I19" s="410"/>
      <c r="J19" s="410"/>
      <c r="L19" s="207" t="s">
        <v>144</v>
      </c>
    </row>
    <row r="20" spans="1:10" ht="21" customHeight="1">
      <c r="A20" s="404" t="s">
        <v>220</v>
      </c>
      <c r="B20" s="405"/>
      <c r="C20" s="406"/>
      <c r="D20" s="411" t="s">
        <v>145</v>
      </c>
      <c r="E20" s="228" t="s">
        <v>146</v>
      </c>
      <c r="F20" s="229"/>
      <c r="G20" s="230"/>
      <c r="H20" s="407">
        <f>IF(F20="","",IF(F20="記録無",0,IF(VALUE(F20)&gt;28.09,0,INT(5.74352*(28.5-VALUE(F20))^1.92))))</f>
      </c>
      <c r="I20" s="408"/>
      <c r="J20" s="228" t="s">
        <v>147</v>
      </c>
    </row>
    <row r="21" spans="1:11" ht="21" customHeight="1">
      <c r="A21" s="392"/>
      <c r="B21" s="386" t="s">
        <v>219</v>
      </c>
      <c r="C21" s="387"/>
      <c r="D21" s="411"/>
      <c r="E21" s="228" t="s">
        <v>148</v>
      </c>
      <c r="F21" s="420"/>
      <c r="G21" s="420"/>
      <c r="H21" s="407">
        <f>IF(F21="","",IF(F21="記録無",0,IF(VALUE(F21)&lt;1.53,0,INT(51.39*(VALUE(F21)-1.5)^1.05))))</f>
      </c>
      <c r="I21" s="408"/>
      <c r="J21" s="415">
        <f>SUM(H20:I23)</f>
        <v>0</v>
      </c>
      <c r="K21" s="207" t="s">
        <v>150</v>
      </c>
    </row>
    <row r="22" spans="1:11" ht="21" customHeight="1">
      <c r="A22" s="393"/>
      <c r="B22" s="388"/>
      <c r="C22" s="389"/>
      <c r="D22" s="411"/>
      <c r="E22" s="228" t="s">
        <v>151</v>
      </c>
      <c r="F22" s="420"/>
      <c r="G22" s="420"/>
      <c r="H22" s="407">
        <f>IF(F22="","",IF(F22="記録無",0,IF(VALUE(F22)&lt;0.77,0,INT(0.8465*(VALUE(F22)*100-75)^1.42))))</f>
      </c>
      <c r="I22" s="408"/>
      <c r="J22" s="416"/>
      <c r="K22" s="207" t="s">
        <v>191</v>
      </c>
    </row>
    <row r="23" spans="1:11" ht="21" customHeight="1">
      <c r="A23" s="394"/>
      <c r="B23" s="390"/>
      <c r="C23" s="391"/>
      <c r="D23" s="411"/>
      <c r="E23" s="228" t="s">
        <v>153</v>
      </c>
      <c r="F23" s="420"/>
      <c r="G23" s="420"/>
      <c r="H23" s="407">
        <f>IF(F23="","",IF(F23="記録無",0,IF(VALUE(F23)&gt;81.21,0,INT(1.53775*(82-VALUE(F23))^1.81))))</f>
      </c>
      <c r="I23" s="408"/>
      <c r="J23" s="417"/>
      <c r="K23" s="207" t="s">
        <v>218</v>
      </c>
    </row>
    <row r="24" spans="1:10" ht="11.25" customHeight="1">
      <c r="A24" s="231"/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10" ht="22.5" customHeight="1">
      <c r="A25" s="219" t="s">
        <v>226</v>
      </c>
      <c r="B25" s="220"/>
      <c r="C25" s="220" t="s">
        <v>155</v>
      </c>
      <c r="D25" s="219"/>
      <c r="E25" s="219"/>
      <c r="F25" s="219"/>
      <c r="G25" s="219"/>
      <c r="H25" s="219"/>
      <c r="I25" s="219"/>
      <c r="J25" s="219"/>
    </row>
    <row r="26" spans="1:10" ht="12" customHeight="1">
      <c r="A26" s="221" t="s">
        <v>139</v>
      </c>
      <c r="B26" s="221"/>
      <c r="C26" s="222"/>
      <c r="D26" s="223" t="s">
        <v>41</v>
      </c>
      <c r="E26" s="410" t="s">
        <v>140</v>
      </c>
      <c r="F26" s="410"/>
      <c r="G26" s="410" t="s">
        <v>141</v>
      </c>
      <c r="H26" s="410"/>
      <c r="I26" s="410" t="s">
        <v>142</v>
      </c>
      <c r="J26" s="410"/>
    </row>
    <row r="27" spans="1:12" ht="26.25" customHeight="1">
      <c r="A27" s="224" t="s">
        <v>143</v>
      </c>
      <c r="B27" s="225"/>
      <c r="C27" s="226"/>
      <c r="D27" s="227"/>
      <c r="E27" s="410"/>
      <c r="F27" s="410"/>
      <c r="G27" s="410"/>
      <c r="H27" s="410"/>
      <c r="I27" s="410"/>
      <c r="J27" s="410"/>
      <c r="L27" s="207" t="s">
        <v>144</v>
      </c>
    </row>
    <row r="28" spans="1:10" ht="21" customHeight="1">
      <c r="A28" s="404" t="s">
        <v>220</v>
      </c>
      <c r="B28" s="405"/>
      <c r="C28" s="406"/>
      <c r="D28" s="411" t="s">
        <v>145</v>
      </c>
      <c r="E28" s="228" t="s">
        <v>146</v>
      </c>
      <c r="F28" s="229"/>
      <c r="G28" s="230"/>
      <c r="H28" s="407">
        <f>IF(F28="","",IF(F28="記録無",0,IF(VALUE(F28)&gt;28.09,0,INT(5.74352*(28.5-VALUE(F28))^1.92))))</f>
      </c>
      <c r="I28" s="408"/>
      <c r="J28" s="228" t="s">
        <v>147</v>
      </c>
    </row>
    <row r="29" spans="1:11" ht="21" customHeight="1">
      <c r="A29" s="392"/>
      <c r="B29" s="386" t="s">
        <v>219</v>
      </c>
      <c r="C29" s="387"/>
      <c r="D29" s="411"/>
      <c r="E29" s="228" t="s">
        <v>148</v>
      </c>
      <c r="F29" s="420"/>
      <c r="G29" s="420"/>
      <c r="H29" s="407">
        <f>IF(F29="","",IF(F29="記録無",0,IF(VALUE(F29)&lt;1.53,0,INT(51.39*(VALUE(F29)-1.5)^1.05))))</f>
      </c>
      <c r="I29" s="408"/>
      <c r="J29" s="415">
        <f>SUM(H28:I31)</f>
        <v>0</v>
      </c>
      <c r="K29" s="207" t="s">
        <v>150</v>
      </c>
    </row>
    <row r="30" spans="1:11" ht="21" customHeight="1">
      <c r="A30" s="393"/>
      <c r="B30" s="388"/>
      <c r="C30" s="389"/>
      <c r="D30" s="411"/>
      <c r="E30" s="228" t="s">
        <v>151</v>
      </c>
      <c r="F30" s="420"/>
      <c r="G30" s="420"/>
      <c r="H30" s="407">
        <f>IF(F30="","",IF(F30="記録無",0,IF(VALUE(F30)&lt;0.77,0,INT(0.8465*(VALUE(F30)*100-75)^1.42))))</f>
      </c>
      <c r="I30" s="408"/>
      <c r="J30" s="416"/>
      <c r="K30" s="207" t="s">
        <v>191</v>
      </c>
    </row>
    <row r="31" spans="1:11" ht="21" customHeight="1">
      <c r="A31" s="394"/>
      <c r="B31" s="390"/>
      <c r="C31" s="391"/>
      <c r="D31" s="411"/>
      <c r="E31" s="228" t="s">
        <v>153</v>
      </c>
      <c r="F31" s="420"/>
      <c r="G31" s="420"/>
      <c r="H31" s="407">
        <f>IF(F31="","",IF(F31="記録無",0,IF(VALUE(F31)&gt;81.21,0,INT(1.53775*(82-VALUE(F31))^1.81))))</f>
      </c>
      <c r="I31" s="408"/>
      <c r="J31" s="417"/>
      <c r="K31" s="207" t="s">
        <v>218</v>
      </c>
    </row>
    <row r="32" spans="1:10" ht="11.25" customHeight="1">
      <c r="A32" s="231"/>
      <c r="B32" s="231"/>
      <c r="C32" s="231"/>
      <c r="D32" s="231"/>
      <c r="E32" s="231"/>
      <c r="F32" s="231"/>
      <c r="G32" s="231"/>
      <c r="H32" s="231"/>
      <c r="I32" s="231"/>
      <c r="J32" s="231"/>
    </row>
    <row r="33" spans="1:10" ht="22.5" customHeight="1">
      <c r="A33" s="219" t="s">
        <v>226</v>
      </c>
      <c r="B33" s="220"/>
      <c r="C33" s="220" t="s">
        <v>155</v>
      </c>
      <c r="D33" s="219"/>
      <c r="E33" s="219"/>
      <c r="F33" s="219"/>
      <c r="G33" s="219"/>
      <c r="H33" s="219"/>
      <c r="I33" s="219"/>
      <c r="J33" s="219"/>
    </row>
    <row r="34" spans="1:10" ht="12" customHeight="1">
      <c r="A34" s="221" t="s">
        <v>139</v>
      </c>
      <c r="B34" s="221"/>
      <c r="C34" s="222"/>
      <c r="D34" s="223" t="s">
        <v>41</v>
      </c>
      <c r="E34" s="410" t="s">
        <v>140</v>
      </c>
      <c r="F34" s="410"/>
      <c r="G34" s="410" t="s">
        <v>141</v>
      </c>
      <c r="H34" s="410"/>
      <c r="I34" s="410" t="s">
        <v>142</v>
      </c>
      <c r="J34" s="410"/>
    </row>
    <row r="35" spans="1:12" ht="26.25" customHeight="1">
      <c r="A35" s="224" t="s">
        <v>143</v>
      </c>
      <c r="B35" s="225"/>
      <c r="C35" s="226"/>
      <c r="D35" s="227"/>
      <c r="E35" s="410"/>
      <c r="F35" s="410"/>
      <c r="G35" s="410"/>
      <c r="H35" s="410"/>
      <c r="I35" s="410"/>
      <c r="J35" s="410"/>
      <c r="L35" s="207" t="s">
        <v>144</v>
      </c>
    </row>
    <row r="36" spans="1:10" ht="21" customHeight="1">
      <c r="A36" s="404" t="s">
        <v>220</v>
      </c>
      <c r="B36" s="405"/>
      <c r="C36" s="406"/>
      <c r="D36" s="411" t="s">
        <v>145</v>
      </c>
      <c r="E36" s="228" t="s">
        <v>146</v>
      </c>
      <c r="F36" s="229"/>
      <c r="G36" s="230"/>
      <c r="H36" s="407">
        <f>IF(F36="","",IF(F36="記録無",0,IF(VALUE(F36)&gt;28.09,0,INT(5.74352*(28.5-VALUE(F36))^1.92))))</f>
      </c>
      <c r="I36" s="408"/>
      <c r="J36" s="228" t="s">
        <v>147</v>
      </c>
    </row>
    <row r="37" spans="1:11" ht="21" customHeight="1">
      <c r="A37" s="392"/>
      <c r="B37" s="386" t="s">
        <v>219</v>
      </c>
      <c r="C37" s="387"/>
      <c r="D37" s="411"/>
      <c r="E37" s="228" t="s">
        <v>148</v>
      </c>
      <c r="F37" s="420"/>
      <c r="G37" s="420"/>
      <c r="H37" s="407">
        <f>IF(F37="","",IF(F37="記録無",0,IF(VALUE(F37)&lt;1.53,0,INT(51.39*(VALUE(F37)-1.5)^1.05))))</f>
      </c>
      <c r="I37" s="408"/>
      <c r="J37" s="415">
        <f>SUM(H36:I39)</f>
        <v>0</v>
      </c>
      <c r="K37" s="207" t="s">
        <v>150</v>
      </c>
    </row>
    <row r="38" spans="1:11" ht="21" customHeight="1">
      <c r="A38" s="393"/>
      <c r="B38" s="388"/>
      <c r="C38" s="389"/>
      <c r="D38" s="411"/>
      <c r="E38" s="228" t="s">
        <v>151</v>
      </c>
      <c r="F38" s="420"/>
      <c r="G38" s="420"/>
      <c r="H38" s="407">
        <f>IF(F38="","",IF(F38="記録無",0,IF(VALUE(F38)&lt;0.77,0,INT(0.8465*(VALUE(F38)*100-75)^1.42))))</f>
      </c>
      <c r="I38" s="408"/>
      <c r="J38" s="416"/>
      <c r="K38" s="207" t="s">
        <v>191</v>
      </c>
    </row>
    <row r="39" spans="1:11" ht="21" customHeight="1">
      <c r="A39" s="394"/>
      <c r="B39" s="390"/>
      <c r="C39" s="391"/>
      <c r="D39" s="411"/>
      <c r="E39" s="228" t="s">
        <v>153</v>
      </c>
      <c r="F39" s="420"/>
      <c r="G39" s="420"/>
      <c r="H39" s="407">
        <f>IF(F39="","",IF(F39="記録無",0,IF(VALUE(F39)&gt;81.21,0,INT(1.53775*(82-VALUE(F39))^1.81))))</f>
      </c>
      <c r="I39" s="408"/>
      <c r="J39" s="417"/>
      <c r="K39" s="207" t="s">
        <v>218</v>
      </c>
    </row>
    <row r="40" spans="1:10" ht="11.25" customHeight="1">
      <c r="A40" s="231"/>
      <c r="B40" s="231"/>
      <c r="C40" s="231"/>
      <c r="D40" s="231"/>
      <c r="E40" s="231"/>
      <c r="F40" s="231"/>
      <c r="G40" s="231"/>
      <c r="H40" s="231"/>
      <c r="I40" s="231"/>
      <c r="J40" s="231"/>
    </row>
    <row r="41" spans="1:10" ht="22.5" customHeight="1">
      <c r="A41" s="219" t="s">
        <v>226</v>
      </c>
      <c r="B41" s="220"/>
      <c r="C41" s="220" t="s">
        <v>155</v>
      </c>
      <c r="D41" s="219"/>
      <c r="E41" s="219"/>
      <c r="F41" s="219"/>
      <c r="G41" s="219"/>
      <c r="H41" s="219"/>
      <c r="I41" s="219"/>
      <c r="J41" s="219"/>
    </row>
    <row r="42" spans="1:10" ht="12" customHeight="1">
      <c r="A42" s="221" t="s">
        <v>139</v>
      </c>
      <c r="B42" s="221"/>
      <c r="C42" s="222"/>
      <c r="D42" s="223" t="s">
        <v>41</v>
      </c>
      <c r="E42" s="410" t="s">
        <v>140</v>
      </c>
      <c r="F42" s="410"/>
      <c r="G42" s="410" t="s">
        <v>141</v>
      </c>
      <c r="H42" s="410"/>
      <c r="I42" s="410" t="s">
        <v>142</v>
      </c>
      <c r="J42" s="410"/>
    </row>
    <row r="43" spans="1:12" ht="26.25" customHeight="1">
      <c r="A43" s="224" t="s">
        <v>143</v>
      </c>
      <c r="B43" s="225"/>
      <c r="C43" s="226"/>
      <c r="D43" s="227"/>
      <c r="E43" s="410"/>
      <c r="F43" s="410"/>
      <c r="G43" s="410"/>
      <c r="H43" s="410"/>
      <c r="I43" s="410"/>
      <c r="J43" s="410"/>
      <c r="L43" s="207" t="s">
        <v>144</v>
      </c>
    </row>
    <row r="44" spans="1:10" ht="21" customHeight="1">
      <c r="A44" s="404" t="s">
        <v>220</v>
      </c>
      <c r="B44" s="405"/>
      <c r="C44" s="406"/>
      <c r="D44" s="411" t="s">
        <v>145</v>
      </c>
      <c r="E44" s="228" t="s">
        <v>146</v>
      </c>
      <c r="F44" s="229"/>
      <c r="G44" s="230"/>
      <c r="H44" s="407">
        <f>IF(F44="","",IF(F44="記録無",0,IF(VALUE(F44)&gt;28.09,0,INT(5.74352*(28.5-VALUE(F44))^1.92))))</f>
      </c>
      <c r="I44" s="408"/>
      <c r="J44" s="228" t="s">
        <v>147</v>
      </c>
    </row>
    <row r="45" spans="1:11" ht="21" customHeight="1">
      <c r="A45" s="392"/>
      <c r="B45" s="386" t="s">
        <v>219</v>
      </c>
      <c r="C45" s="387"/>
      <c r="D45" s="411"/>
      <c r="E45" s="228" t="s">
        <v>148</v>
      </c>
      <c r="F45" s="420"/>
      <c r="G45" s="420"/>
      <c r="H45" s="407">
        <f>IF(F45="","",IF(F45="記録無",0,IF(VALUE(F45)&lt;1.53,0,INT(51.39*(VALUE(F45)-1.5)^1.05))))</f>
      </c>
      <c r="I45" s="408"/>
      <c r="J45" s="415">
        <f>SUM(H45:I47)</f>
        <v>0</v>
      </c>
      <c r="K45" s="207" t="s">
        <v>150</v>
      </c>
    </row>
    <row r="46" spans="1:11" ht="21" customHeight="1">
      <c r="A46" s="393"/>
      <c r="B46" s="388"/>
      <c r="C46" s="389"/>
      <c r="D46" s="411"/>
      <c r="E46" s="228" t="s">
        <v>151</v>
      </c>
      <c r="F46" s="420"/>
      <c r="G46" s="420"/>
      <c r="H46" s="407">
        <f>IF(F46="","",IF(F46="記録無",0,IF(VALUE(F46)&lt;0.77,0,INT(0.8465*(VALUE(F46)*100-75)^1.42))))</f>
      </c>
      <c r="I46" s="408"/>
      <c r="J46" s="416"/>
      <c r="K46" s="207" t="s">
        <v>191</v>
      </c>
    </row>
    <row r="47" spans="1:11" ht="21" customHeight="1">
      <c r="A47" s="394"/>
      <c r="B47" s="390"/>
      <c r="C47" s="391"/>
      <c r="D47" s="411"/>
      <c r="E47" s="228" t="s">
        <v>153</v>
      </c>
      <c r="F47" s="420"/>
      <c r="G47" s="420"/>
      <c r="H47" s="407">
        <f>IF(F47="","",IF(F47="記録無",0,IF(VALUE(F47)&gt;81.21,0,INT(1.53775*(82-VALUE(F47))^1.81))))</f>
      </c>
      <c r="I47" s="408"/>
      <c r="J47" s="417"/>
      <c r="K47" s="207" t="s">
        <v>218</v>
      </c>
    </row>
    <row r="48" spans="1:10" ht="11.2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</row>
  </sheetData>
  <sheetProtection/>
  <mergeCells count="108">
    <mergeCell ref="J45:J47"/>
    <mergeCell ref="F46:G46"/>
    <mergeCell ref="H46:I46"/>
    <mergeCell ref="F47:G47"/>
    <mergeCell ref="H47:I47"/>
    <mergeCell ref="D44:D47"/>
    <mergeCell ref="H44:I44"/>
    <mergeCell ref="F45:G45"/>
    <mergeCell ref="H45:I45"/>
    <mergeCell ref="E42:F42"/>
    <mergeCell ref="G42:H42"/>
    <mergeCell ref="I42:J42"/>
    <mergeCell ref="E43:F43"/>
    <mergeCell ref="G43:H43"/>
    <mergeCell ref="I43:J43"/>
    <mergeCell ref="J37:J39"/>
    <mergeCell ref="F38:G38"/>
    <mergeCell ref="H38:I38"/>
    <mergeCell ref="F39:G39"/>
    <mergeCell ref="H39:I39"/>
    <mergeCell ref="D36:D39"/>
    <mergeCell ref="H36:I36"/>
    <mergeCell ref="F37:G37"/>
    <mergeCell ref="H37:I37"/>
    <mergeCell ref="E34:F34"/>
    <mergeCell ref="G34:H34"/>
    <mergeCell ref="I34:J34"/>
    <mergeCell ref="E35:F35"/>
    <mergeCell ref="G35:H35"/>
    <mergeCell ref="I35:J35"/>
    <mergeCell ref="I27:J27"/>
    <mergeCell ref="F29:G29"/>
    <mergeCell ref="H29:I29"/>
    <mergeCell ref="J29:J31"/>
    <mergeCell ref="F30:G30"/>
    <mergeCell ref="H30:I30"/>
    <mergeCell ref="F31:G31"/>
    <mergeCell ref="H31:I31"/>
    <mergeCell ref="G27:H27"/>
    <mergeCell ref="F22:G22"/>
    <mergeCell ref="H22:I22"/>
    <mergeCell ref="F23:G23"/>
    <mergeCell ref="H23:I23"/>
    <mergeCell ref="E18:F18"/>
    <mergeCell ref="G18:H18"/>
    <mergeCell ref="I18:J18"/>
    <mergeCell ref="E19:F19"/>
    <mergeCell ref="G19:H19"/>
    <mergeCell ref="I11:J11"/>
    <mergeCell ref="E10:F10"/>
    <mergeCell ref="A12:C12"/>
    <mergeCell ref="F15:G15"/>
    <mergeCell ref="H15:I15"/>
    <mergeCell ref="G11:H11"/>
    <mergeCell ref="D12:D15"/>
    <mergeCell ref="H12:I12"/>
    <mergeCell ref="F13:G13"/>
    <mergeCell ref="J13:J15"/>
    <mergeCell ref="H14:I14"/>
    <mergeCell ref="H28:I28"/>
    <mergeCell ref="D20:D23"/>
    <mergeCell ref="H20:I20"/>
    <mergeCell ref="F21:G21"/>
    <mergeCell ref="H21:I21"/>
    <mergeCell ref="E27:F27"/>
    <mergeCell ref="I19:J19"/>
    <mergeCell ref="E26:F26"/>
    <mergeCell ref="J21:J23"/>
    <mergeCell ref="G26:H26"/>
    <mergeCell ref="I26:J26"/>
    <mergeCell ref="E2:F2"/>
    <mergeCell ref="G2:H2"/>
    <mergeCell ref="I2:J2"/>
    <mergeCell ref="E3:F3"/>
    <mergeCell ref="G3:H3"/>
    <mergeCell ref="I3:J3"/>
    <mergeCell ref="H13:I13"/>
    <mergeCell ref="F14:G14"/>
    <mergeCell ref="A4:C4"/>
    <mergeCell ref="A20:C20"/>
    <mergeCell ref="J5:J7"/>
    <mergeCell ref="G10:H10"/>
    <mergeCell ref="D4:D7"/>
    <mergeCell ref="H4:I4"/>
    <mergeCell ref="F5:G5"/>
    <mergeCell ref="F7:G7"/>
    <mergeCell ref="H7:I7"/>
    <mergeCell ref="I10:J10"/>
    <mergeCell ref="B29:C31"/>
    <mergeCell ref="A36:C36"/>
    <mergeCell ref="A44:C44"/>
    <mergeCell ref="A37:A39"/>
    <mergeCell ref="H5:I5"/>
    <mergeCell ref="F6:G6"/>
    <mergeCell ref="H6:I6"/>
    <mergeCell ref="E11:F11"/>
    <mergeCell ref="A28:C28"/>
    <mergeCell ref="D28:D31"/>
    <mergeCell ref="B37:C39"/>
    <mergeCell ref="A45:A47"/>
    <mergeCell ref="B45:C47"/>
    <mergeCell ref="A5:A7"/>
    <mergeCell ref="B5:C7"/>
    <mergeCell ref="A13:A15"/>
    <mergeCell ref="B13:C15"/>
    <mergeCell ref="A21:A23"/>
    <mergeCell ref="B21:C23"/>
    <mergeCell ref="A29:A31"/>
  </mergeCells>
  <conditionalFormatting sqref="D30 G29 D21 G20 D12 G11 A3:D3 G2 D39 G38">
    <cfRule type="cellIs" priority="13" dxfId="17" operator="equal" stopIfTrue="1">
      <formula>0</formula>
    </cfRule>
  </conditionalFormatting>
  <conditionalFormatting sqref="A4">
    <cfRule type="cellIs" priority="6" dxfId="17" operator="equal" stopIfTrue="1">
      <formula>0</formula>
    </cfRule>
  </conditionalFormatting>
  <conditionalFormatting sqref="A12">
    <cfRule type="cellIs" priority="5" dxfId="17" operator="equal" stopIfTrue="1">
      <formula>0</formula>
    </cfRule>
  </conditionalFormatting>
  <conditionalFormatting sqref="A20">
    <cfRule type="cellIs" priority="4" dxfId="17" operator="equal" stopIfTrue="1">
      <formula>0</formula>
    </cfRule>
  </conditionalFormatting>
  <conditionalFormatting sqref="A28">
    <cfRule type="cellIs" priority="3" dxfId="17" operator="equal" stopIfTrue="1">
      <formula>0</formula>
    </cfRule>
  </conditionalFormatting>
  <conditionalFormatting sqref="A36">
    <cfRule type="cellIs" priority="2" dxfId="17" operator="equal" stopIfTrue="1">
      <formula>0</formula>
    </cfRule>
  </conditionalFormatting>
  <conditionalFormatting sqref="A44">
    <cfRule type="cellIs" priority="1" dxfId="17" operator="equal" stopIfTrue="1">
      <formula>0</formula>
    </cfRule>
  </conditionalFormatting>
  <dataValidations count="2">
    <dataValidation allowBlank="1" showInputMessage="1" showErrorMessage="1" imeMode="halfKatakana" sqref="C2 C10 C18 C26 C34 C42"/>
    <dataValidation type="list" allowBlank="1" showInputMessage="1" showErrorMessage="1" sqref="A29 A21 A13 A37 A45 A5">
      <formula1>$L$2:$L$3</formula1>
    </dataValidation>
  </dataValidations>
  <printOptions horizontalCentered="1"/>
  <pageMargins left="0.7874015748031497" right="0.7874015748031497" top="0.3937007874015748" bottom="0.62992125984251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IV48"/>
  <sheetViews>
    <sheetView view="pageBreakPreview" zoomScaleSheetLayoutView="100" zoomScalePageLayoutView="0" workbookViewId="0" topLeftCell="A16">
      <selection activeCell="J43" sqref="J43"/>
    </sheetView>
  </sheetViews>
  <sheetFormatPr defaultColWidth="9.00390625" defaultRowHeight="13.5"/>
  <cols>
    <col min="1" max="1" width="5.125" style="207" customWidth="1"/>
    <col min="2" max="2" width="4.25390625" style="207" customWidth="1"/>
    <col min="3" max="3" width="20.625" style="207" customWidth="1"/>
    <col min="4" max="4" width="3.375" style="207" customWidth="1"/>
    <col min="5" max="6" width="7.875" style="207" customWidth="1"/>
    <col min="7" max="7" width="9.375" style="207" customWidth="1"/>
    <col min="8" max="8" width="5.00390625" style="207" customWidth="1"/>
    <col min="9" max="9" width="4.75390625" style="207" customWidth="1"/>
    <col min="10" max="10" width="13.25390625" style="207" customWidth="1"/>
    <col min="11" max="12" width="13.375" style="207" customWidth="1"/>
    <col min="13" max="16384" width="9.00390625" style="207" customWidth="1"/>
  </cols>
  <sheetData>
    <row r="1" spans="1:10" ht="22.5" customHeight="1">
      <c r="A1" s="205" t="s">
        <v>227</v>
      </c>
      <c r="B1" s="206"/>
      <c r="C1" s="206" t="s">
        <v>159</v>
      </c>
      <c r="D1" s="205"/>
      <c r="E1" s="205"/>
      <c r="F1" s="205"/>
      <c r="G1" s="205"/>
      <c r="H1" s="205"/>
      <c r="I1" s="205"/>
      <c r="J1" s="205"/>
    </row>
    <row r="2" spans="1:10" ht="12" customHeight="1">
      <c r="A2" s="208" t="s">
        <v>139</v>
      </c>
      <c r="B2" s="208"/>
      <c r="C2" s="208" t="s">
        <v>170</v>
      </c>
      <c r="D2" s="232" t="s">
        <v>41</v>
      </c>
      <c r="E2" s="419" t="s">
        <v>140</v>
      </c>
      <c r="F2" s="419"/>
      <c r="G2" s="419" t="s">
        <v>141</v>
      </c>
      <c r="H2" s="419"/>
      <c r="I2" s="419" t="s">
        <v>142</v>
      </c>
      <c r="J2" s="419"/>
    </row>
    <row r="3" spans="1:12" ht="26.25" customHeight="1">
      <c r="A3" s="211" t="s">
        <v>143</v>
      </c>
      <c r="B3" s="212"/>
      <c r="C3" s="212" t="s">
        <v>169</v>
      </c>
      <c r="D3" s="214">
        <v>2</v>
      </c>
      <c r="E3" s="419" t="s">
        <v>156</v>
      </c>
      <c r="F3" s="419"/>
      <c r="G3" s="419" t="s">
        <v>157</v>
      </c>
      <c r="H3" s="419"/>
      <c r="I3" s="419" t="s">
        <v>158</v>
      </c>
      <c r="J3" s="419"/>
      <c r="L3" s="207" t="s">
        <v>144</v>
      </c>
    </row>
    <row r="4" spans="1:10" ht="21" customHeight="1">
      <c r="A4" s="412" t="s">
        <v>220</v>
      </c>
      <c r="B4" s="413"/>
      <c r="C4" s="414"/>
      <c r="D4" s="418" t="s">
        <v>145</v>
      </c>
      <c r="E4" s="215" t="s">
        <v>160</v>
      </c>
      <c r="F4" s="216" t="s">
        <v>221</v>
      </c>
      <c r="G4" s="233">
        <v>1.2</v>
      </c>
      <c r="H4" s="428">
        <f>IF(F4="","",IF(F4="記録無",0,IF(VALUE(F4)&gt;26.4,0,INT(9.23076*(26.7-VALUE(F4))^1.835))))</f>
        <v>452</v>
      </c>
      <c r="I4" s="428"/>
      <c r="J4" s="215" t="s">
        <v>147</v>
      </c>
    </row>
    <row r="5" spans="1:11" ht="21" customHeight="1">
      <c r="A5" s="395" t="s">
        <v>132</v>
      </c>
      <c r="B5" s="398" t="s">
        <v>219</v>
      </c>
      <c r="C5" s="399"/>
      <c r="D5" s="418"/>
      <c r="E5" s="215" t="s">
        <v>151</v>
      </c>
      <c r="F5" s="409" t="s">
        <v>161</v>
      </c>
      <c r="G5" s="409"/>
      <c r="H5" s="428">
        <f>IF(F5="","",IF(F5="記録無",0,IF(VALUE(F5)&lt;0.76,0,INT(1.84523*(VALUE(F5)*100-75)^1.348))))</f>
        <v>409</v>
      </c>
      <c r="I5" s="428"/>
      <c r="J5" s="422">
        <f>SUM(H4:I7)</f>
        <v>1640</v>
      </c>
      <c r="K5" s="207" t="s">
        <v>150</v>
      </c>
    </row>
    <row r="6" spans="1:11" ht="21" customHeight="1">
      <c r="A6" s="396"/>
      <c r="B6" s="400"/>
      <c r="C6" s="401"/>
      <c r="D6" s="418"/>
      <c r="E6" s="215" t="s">
        <v>148</v>
      </c>
      <c r="F6" s="430" t="s">
        <v>162</v>
      </c>
      <c r="G6" s="431"/>
      <c r="H6" s="428">
        <f>IF(F6="","",IF(F6="記録無",0,IF(VALUE(F6)&lt;1.53,0,INT(56.0211*(VALUE(F6)-1.5)^1.05))))</f>
        <v>352</v>
      </c>
      <c r="I6" s="428"/>
      <c r="J6" s="423"/>
      <c r="K6" s="207" t="s">
        <v>190</v>
      </c>
    </row>
    <row r="7" spans="1:10" ht="21" customHeight="1">
      <c r="A7" s="397"/>
      <c r="B7" s="402"/>
      <c r="C7" s="403"/>
      <c r="D7" s="418"/>
      <c r="E7" s="215" t="s">
        <v>163</v>
      </c>
      <c r="F7" s="216" t="s">
        <v>164</v>
      </c>
      <c r="G7" s="233">
        <v>-2.1</v>
      </c>
      <c r="H7" s="428">
        <f>IF(F7="","",IF(F7="記録無",0,IF(VALUE(F7)&gt;42.08,0,INT(4.99087*(42.5-VALUE(F7))^1.81))))</f>
        <v>427</v>
      </c>
      <c r="I7" s="428"/>
      <c r="J7" s="424"/>
    </row>
    <row r="8" spans="1:10" ht="11.25" customHeight="1">
      <c r="A8" s="218"/>
      <c r="B8" s="218"/>
      <c r="C8" s="218"/>
      <c r="D8" s="218"/>
      <c r="E8" s="218"/>
      <c r="F8" s="218"/>
      <c r="G8" s="218"/>
      <c r="H8" s="218"/>
      <c r="I8" s="218"/>
      <c r="J8" s="218"/>
    </row>
    <row r="9" spans="1:256" ht="22.5" customHeight="1">
      <c r="A9" s="234" t="s">
        <v>227</v>
      </c>
      <c r="C9" s="235" t="s">
        <v>165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4"/>
    </row>
    <row r="10" spans="1:256" ht="12" customHeight="1">
      <c r="A10" s="236" t="s">
        <v>139</v>
      </c>
      <c r="B10" s="236"/>
      <c r="C10" s="236"/>
      <c r="D10" s="237" t="s">
        <v>41</v>
      </c>
      <c r="E10" s="421" t="s">
        <v>140</v>
      </c>
      <c r="F10" s="421"/>
      <c r="G10" s="421" t="s">
        <v>141</v>
      </c>
      <c r="H10" s="421"/>
      <c r="I10" s="421" t="s">
        <v>142</v>
      </c>
      <c r="J10" s="421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  <c r="IV10" s="234"/>
    </row>
    <row r="11" spans="1:256" ht="26.25" customHeight="1">
      <c r="A11" s="238" t="s">
        <v>143</v>
      </c>
      <c r="B11" s="239"/>
      <c r="C11" s="239"/>
      <c r="D11" s="240"/>
      <c r="E11" s="421"/>
      <c r="F11" s="421"/>
      <c r="G11" s="421"/>
      <c r="H11" s="421"/>
      <c r="I11" s="421"/>
      <c r="J11" s="421"/>
      <c r="K11" s="234"/>
      <c r="L11" s="234" t="s">
        <v>144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  <c r="IV11" s="234"/>
    </row>
    <row r="12" spans="1:256" ht="21" customHeight="1">
      <c r="A12" s="404" t="s">
        <v>220</v>
      </c>
      <c r="B12" s="405"/>
      <c r="C12" s="406"/>
      <c r="D12" s="429" t="s">
        <v>145</v>
      </c>
      <c r="E12" s="241" t="s">
        <v>160</v>
      </c>
      <c r="F12" s="242"/>
      <c r="G12" s="243"/>
      <c r="H12" s="428">
        <f>IF(F12="","",IF(F12="記録無",0,IF(VALUE(F12)&gt;26.4,0,INT(9.23076*(26.7-VALUE(F12))^1.835))))</f>
      </c>
      <c r="I12" s="428"/>
      <c r="J12" s="241" t="s">
        <v>147</v>
      </c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  <c r="IV12" s="234"/>
    </row>
    <row r="13" spans="1:256" ht="21" customHeight="1">
      <c r="A13" s="392"/>
      <c r="B13" s="386" t="s">
        <v>219</v>
      </c>
      <c r="C13" s="387"/>
      <c r="D13" s="429"/>
      <c r="E13" s="241" t="s">
        <v>151</v>
      </c>
      <c r="F13" s="427"/>
      <c r="G13" s="427"/>
      <c r="H13" s="428">
        <f>IF(F13="","",IF(F13="記録無",0,IF(VALUE(F13)&lt;0.76,0,INT(1.84523*(VALUE(F13)*100-75)^1.348))))</f>
      </c>
      <c r="I13" s="428"/>
      <c r="J13" s="422">
        <f>SUM(H12:I15)</f>
        <v>0</v>
      </c>
      <c r="K13" s="207" t="s">
        <v>150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</row>
    <row r="14" spans="1:256" ht="21" customHeight="1">
      <c r="A14" s="393"/>
      <c r="B14" s="388"/>
      <c r="C14" s="389"/>
      <c r="D14" s="429"/>
      <c r="E14" s="241" t="s">
        <v>148</v>
      </c>
      <c r="F14" s="425"/>
      <c r="G14" s="426"/>
      <c r="H14" s="428">
        <f>IF(F14="","",IF(F14="記録無",0,IF(VALUE(F14)&lt;1.53,0,INT(56.0211*(VALUE(F14)-1.5)^1.05))))</f>
      </c>
      <c r="I14" s="428"/>
      <c r="J14" s="423"/>
      <c r="K14" s="207" t="s">
        <v>190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4"/>
    </row>
    <row r="15" spans="1:256" ht="21" customHeight="1">
      <c r="A15" s="394"/>
      <c r="B15" s="390"/>
      <c r="C15" s="391"/>
      <c r="D15" s="429"/>
      <c r="E15" s="241" t="s">
        <v>163</v>
      </c>
      <c r="F15" s="242"/>
      <c r="G15" s="243"/>
      <c r="H15" s="428">
        <f>IF(F15="","",IF(F15="記録無",0,IF(VALUE(F15)&gt;42.08,0,INT(4.99087*(42.5-VALUE(F15))^1.81))))</f>
      </c>
      <c r="I15" s="428"/>
      <c r="J15" s="42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  <c r="GO15" s="234"/>
      <c r="GP15" s="234"/>
      <c r="GQ15" s="234"/>
      <c r="GR15" s="234"/>
      <c r="GS15" s="234"/>
      <c r="GT15" s="234"/>
      <c r="GU15" s="234"/>
      <c r="GV15" s="234"/>
      <c r="GW15" s="234"/>
      <c r="GX15" s="234"/>
      <c r="GY15" s="234"/>
      <c r="GZ15" s="234"/>
      <c r="HA15" s="234"/>
      <c r="HB15" s="234"/>
      <c r="HC15" s="234"/>
      <c r="HD15" s="234"/>
      <c r="HE15" s="234"/>
      <c r="HF15" s="234"/>
      <c r="HG15" s="234"/>
      <c r="HH15" s="234"/>
      <c r="HI15" s="234"/>
      <c r="HJ15" s="234"/>
      <c r="HK15" s="234"/>
      <c r="HL15" s="234"/>
      <c r="HM15" s="234"/>
      <c r="HN15" s="234"/>
      <c r="HO15" s="234"/>
      <c r="HP15" s="234"/>
      <c r="HQ15" s="234"/>
      <c r="HR15" s="234"/>
      <c r="HS15" s="234"/>
      <c r="HT15" s="234"/>
      <c r="HU15" s="234"/>
      <c r="HV15" s="234"/>
      <c r="HW15" s="234"/>
      <c r="HX15" s="234"/>
      <c r="HY15" s="234"/>
      <c r="HZ15" s="234"/>
      <c r="IA15" s="234"/>
      <c r="IB15" s="234"/>
      <c r="IC15" s="234"/>
      <c r="ID15" s="234"/>
      <c r="IE15" s="234"/>
      <c r="IF15" s="234"/>
      <c r="IG15" s="234"/>
      <c r="IH15" s="234"/>
      <c r="II15" s="234"/>
      <c r="IJ15" s="234"/>
      <c r="IK15" s="234"/>
      <c r="IL15" s="234"/>
      <c r="IM15" s="234"/>
      <c r="IN15" s="234"/>
      <c r="IO15" s="234"/>
      <c r="IP15" s="234"/>
      <c r="IQ15" s="234"/>
      <c r="IR15" s="234"/>
      <c r="IS15" s="234"/>
      <c r="IT15" s="234"/>
      <c r="IU15" s="234"/>
      <c r="IV15" s="234"/>
    </row>
    <row r="16" spans="1:256" ht="11.2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34"/>
      <c r="ID16" s="234"/>
      <c r="IE16" s="234"/>
      <c r="IF16" s="234"/>
      <c r="IG16" s="234"/>
      <c r="IH16" s="234"/>
      <c r="II16" s="234"/>
      <c r="IJ16" s="234"/>
      <c r="IK16" s="234"/>
      <c r="IL16" s="234"/>
      <c r="IM16" s="234"/>
      <c r="IN16" s="234"/>
      <c r="IO16" s="234"/>
      <c r="IP16" s="234"/>
      <c r="IQ16" s="234"/>
      <c r="IR16" s="234"/>
      <c r="IS16" s="234"/>
      <c r="IT16" s="234"/>
      <c r="IU16" s="234"/>
      <c r="IV16" s="234"/>
    </row>
    <row r="17" spans="1:256" ht="22.5" customHeight="1">
      <c r="A17" s="234" t="s">
        <v>227</v>
      </c>
      <c r="C17" s="235" t="s">
        <v>165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  <c r="GO17" s="234"/>
      <c r="GP17" s="234"/>
      <c r="GQ17" s="234"/>
      <c r="GR17" s="234"/>
      <c r="GS17" s="234"/>
      <c r="GT17" s="234"/>
      <c r="GU17" s="234"/>
      <c r="GV17" s="234"/>
      <c r="GW17" s="234"/>
      <c r="GX17" s="234"/>
      <c r="GY17" s="234"/>
      <c r="GZ17" s="234"/>
      <c r="HA17" s="234"/>
      <c r="HB17" s="234"/>
      <c r="HC17" s="234"/>
      <c r="HD17" s="234"/>
      <c r="HE17" s="234"/>
      <c r="HF17" s="234"/>
      <c r="HG17" s="234"/>
      <c r="HH17" s="234"/>
      <c r="HI17" s="234"/>
      <c r="HJ17" s="234"/>
      <c r="HK17" s="234"/>
      <c r="HL17" s="234"/>
      <c r="HM17" s="234"/>
      <c r="HN17" s="234"/>
      <c r="HO17" s="234"/>
      <c r="HP17" s="234"/>
      <c r="HQ17" s="234"/>
      <c r="HR17" s="234"/>
      <c r="HS17" s="234"/>
      <c r="HT17" s="234"/>
      <c r="HU17" s="234"/>
      <c r="HV17" s="234"/>
      <c r="HW17" s="234"/>
      <c r="HX17" s="234"/>
      <c r="HY17" s="234"/>
      <c r="HZ17" s="234"/>
      <c r="IA17" s="234"/>
      <c r="IB17" s="234"/>
      <c r="IC17" s="234"/>
      <c r="ID17" s="234"/>
      <c r="IE17" s="234"/>
      <c r="IF17" s="234"/>
      <c r="IG17" s="234"/>
      <c r="IH17" s="234"/>
      <c r="II17" s="234"/>
      <c r="IJ17" s="234"/>
      <c r="IK17" s="234"/>
      <c r="IL17" s="234"/>
      <c r="IM17" s="234"/>
      <c r="IN17" s="234"/>
      <c r="IO17" s="234"/>
      <c r="IP17" s="234"/>
      <c r="IQ17" s="234"/>
      <c r="IR17" s="234"/>
      <c r="IS17" s="234"/>
      <c r="IT17" s="234"/>
      <c r="IU17" s="234"/>
      <c r="IV17" s="234"/>
    </row>
    <row r="18" spans="1:256" ht="12" customHeight="1">
      <c r="A18" s="236" t="s">
        <v>139</v>
      </c>
      <c r="B18" s="236"/>
      <c r="C18" s="236"/>
      <c r="D18" s="237" t="s">
        <v>41</v>
      </c>
      <c r="E18" s="421" t="s">
        <v>140</v>
      </c>
      <c r="F18" s="421"/>
      <c r="G18" s="421" t="s">
        <v>141</v>
      </c>
      <c r="H18" s="421"/>
      <c r="I18" s="421" t="s">
        <v>142</v>
      </c>
      <c r="J18" s="421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  <c r="IM18" s="234"/>
      <c r="IN18" s="234"/>
      <c r="IO18" s="234"/>
      <c r="IP18" s="234"/>
      <c r="IQ18" s="234"/>
      <c r="IR18" s="234"/>
      <c r="IS18" s="234"/>
      <c r="IT18" s="234"/>
      <c r="IU18" s="234"/>
      <c r="IV18" s="234"/>
    </row>
    <row r="19" spans="1:256" ht="26.25" customHeight="1">
      <c r="A19" s="238" t="s">
        <v>143</v>
      </c>
      <c r="B19" s="239"/>
      <c r="C19" s="239"/>
      <c r="D19" s="240"/>
      <c r="E19" s="421"/>
      <c r="F19" s="421"/>
      <c r="G19" s="421"/>
      <c r="H19" s="421"/>
      <c r="I19" s="421"/>
      <c r="J19" s="421"/>
      <c r="K19" s="234"/>
      <c r="L19" s="234" t="s">
        <v>144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  <c r="GO19" s="234"/>
      <c r="GP19" s="234"/>
      <c r="GQ19" s="234"/>
      <c r="GR19" s="234"/>
      <c r="GS19" s="234"/>
      <c r="GT19" s="234"/>
      <c r="GU19" s="234"/>
      <c r="GV19" s="234"/>
      <c r="GW19" s="234"/>
      <c r="GX19" s="234"/>
      <c r="GY19" s="234"/>
      <c r="GZ19" s="234"/>
      <c r="HA19" s="234"/>
      <c r="HB19" s="234"/>
      <c r="HC19" s="234"/>
      <c r="HD19" s="234"/>
      <c r="HE19" s="234"/>
      <c r="HF19" s="234"/>
      <c r="HG19" s="234"/>
      <c r="HH19" s="234"/>
      <c r="HI19" s="234"/>
      <c r="HJ19" s="234"/>
      <c r="HK19" s="234"/>
      <c r="HL19" s="234"/>
      <c r="HM19" s="234"/>
      <c r="HN19" s="234"/>
      <c r="HO19" s="234"/>
      <c r="HP19" s="234"/>
      <c r="HQ19" s="234"/>
      <c r="HR19" s="234"/>
      <c r="HS19" s="234"/>
      <c r="HT19" s="234"/>
      <c r="HU19" s="234"/>
      <c r="HV19" s="234"/>
      <c r="HW19" s="234"/>
      <c r="HX19" s="234"/>
      <c r="HY19" s="234"/>
      <c r="HZ19" s="234"/>
      <c r="IA19" s="234"/>
      <c r="IB19" s="234"/>
      <c r="IC19" s="234"/>
      <c r="ID19" s="234"/>
      <c r="IE19" s="234"/>
      <c r="IF19" s="234"/>
      <c r="IG19" s="234"/>
      <c r="IH19" s="234"/>
      <c r="II19" s="234"/>
      <c r="IJ19" s="234"/>
      <c r="IK19" s="234"/>
      <c r="IL19" s="234"/>
      <c r="IM19" s="234"/>
      <c r="IN19" s="234"/>
      <c r="IO19" s="234"/>
      <c r="IP19" s="234"/>
      <c r="IQ19" s="234"/>
      <c r="IR19" s="234"/>
      <c r="IS19" s="234"/>
      <c r="IT19" s="234"/>
      <c r="IU19" s="234"/>
      <c r="IV19" s="234"/>
    </row>
    <row r="20" spans="1:256" ht="21" customHeight="1">
      <c r="A20" s="404" t="s">
        <v>220</v>
      </c>
      <c r="B20" s="405"/>
      <c r="C20" s="406"/>
      <c r="D20" s="429" t="s">
        <v>145</v>
      </c>
      <c r="E20" s="241" t="s">
        <v>160</v>
      </c>
      <c r="F20" s="242"/>
      <c r="G20" s="243"/>
      <c r="H20" s="428">
        <f>IF(F20="","",IF(F20="記録無",0,IF(VALUE(F20)&gt;26.4,0,INT(9.23076*(26.7-VALUE(F20))^1.835))))</f>
      </c>
      <c r="I20" s="428"/>
      <c r="J20" s="241" t="s">
        <v>147</v>
      </c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  <c r="IO20" s="234"/>
      <c r="IP20" s="234"/>
      <c r="IQ20" s="234"/>
      <c r="IR20" s="234"/>
      <c r="IS20" s="234"/>
      <c r="IT20" s="234"/>
      <c r="IU20" s="234"/>
      <c r="IV20" s="234"/>
    </row>
    <row r="21" spans="1:256" ht="21" customHeight="1">
      <c r="A21" s="392"/>
      <c r="B21" s="386" t="s">
        <v>219</v>
      </c>
      <c r="C21" s="387"/>
      <c r="D21" s="429"/>
      <c r="E21" s="241" t="s">
        <v>151</v>
      </c>
      <c r="F21" s="427"/>
      <c r="G21" s="427"/>
      <c r="H21" s="428">
        <f>IF(F21="","",IF(F21="記録無",0,IF(VALUE(F21)&lt;0.76,0,INT(1.84523*(VALUE(F21)*100-75)^1.348))))</f>
      </c>
      <c r="I21" s="428"/>
      <c r="J21" s="422">
        <f>SUM(H20:I23)</f>
        <v>0</v>
      </c>
      <c r="K21" s="207" t="s">
        <v>150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  <c r="GR21" s="234"/>
      <c r="GS21" s="234"/>
      <c r="GT21" s="234"/>
      <c r="GU21" s="234"/>
      <c r="GV21" s="234"/>
      <c r="GW21" s="234"/>
      <c r="GX21" s="234"/>
      <c r="GY21" s="234"/>
      <c r="GZ21" s="234"/>
      <c r="HA21" s="234"/>
      <c r="HB21" s="234"/>
      <c r="HC21" s="234"/>
      <c r="HD21" s="234"/>
      <c r="HE21" s="234"/>
      <c r="HF21" s="234"/>
      <c r="HG21" s="234"/>
      <c r="HH21" s="234"/>
      <c r="HI21" s="234"/>
      <c r="HJ21" s="234"/>
      <c r="HK21" s="234"/>
      <c r="HL21" s="234"/>
      <c r="HM21" s="234"/>
      <c r="HN21" s="234"/>
      <c r="HO21" s="234"/>
      <c r="HP21" s="234"/>
      <c r="HQ21" s="234"/>
      <c r="HR21" s="234"/>
      <c r="HS21" s="234"/>
      <c r="HT21" s="234"/>
      <c r="HU21" s="234"/>
      <c r="HV21" s="234"/>
      <c r="HW21" s="234"/>
      <c r="HX21" s="234"/>
      <c r="HY21" s="234"/>
      <c r="HZ21" s="234"/>
      <c r="IA21" s="234"/>
      <c r="IB21" s="234"/>
      <c r="IC21" s="234"/>
      <c r="ID21" s="234"/>
      <c r="IE21" s="234"/>
      <c r="IF21" s="234"/>
      <c r="IG21" s="234"/>
      <c r="IH21" s="234"/>
      <c r="II21" s="234"/>
      <c r="IJ21" s="234"/>
      <c r="IK21" s="234"/>
      <c r="IL21" s="234"/>
      <c r="IM21" s="234"/>
      <c r="IN21" s="234"/>
      <c r="IO21" s="234"/>
      <c r="IP21" s="234"/>
      <c r="IQ21" s="234"/>
      <c r="IR21" s="234"/>
      <c r="IS21" s="234"/>
      <c r="IT21" s="234"/>
      <c r="IU21" s="234"/>
      <c r="IV21" s="234"/>
    </row>
    <row r="22" spans="1:256" ht="21" customHeight="1">
      <c r="A22" s="393"/>
      <c r="B22" s="388"/>
      <c r="C22" s="389"/>
      <c r="D22" s="429"/>
      <c r="E22" s="241" t="s">
        <v>148</v>
      </c>
      <c r="F22" s="425"/>
      <c r="G22" s="426"/>
      <c r="H22" s="428">
        <f>IF(F22="","",IF(F22="記録無",0,IF(VALUE(F22)&lt;1.53,0,INT(56.0211*(VALUE(F22)-1.5)^1.05))))</f>
      </c>
      <c r="I22" s="428"/>
      <c r="J22" s="423"/>
      <c r="K22" s="207" t="s">
        <v>190</v>
      </c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  <c r="GR22" s="234"/>
      <c r="GS22" s="234"/>
      <c r="GT22" s="234"/>
      <c r="GU22" s="234"/>
      <c r="GV22" s="234"/>
      <c r="GW22" s="234"/>
      <c r="GX22" s="234"/>
      <c r="GY22" s="234"/>
      <c r="GZ22" s="234"/>
      <c r="HA22" s="234"/>
      <c r="HB22" s="234"/>
      <c r="HC22" s="234"/>
      <c r="HD22" s="234"/>
      <c r="HE22" s="234"/>
      <c r="HF22" s="234"/>
      <c r="HG22" s="234"/>
      <c r="HH22" s="234"/>
      <c r="HI22" s="234"/>
      <c r="HJ22" s="234"/>
      <c r="HK22" s="234"/>
      <c r="HL22" s="234"/>
      <c r="HM22" s="234"/>
      <c r="HN22" s="234"/>
      <c r="HO22" s="234"/>
      <c r="HP22" s="234"/>
      <c r="HQ22" s="234"/>
      <c r="HR22" s="234"/>
      <c r="HS22" s="234"/>
      <c r="HT22" s="234"/>
      <c r="HU22" s="234"/>
      <c r="HV22" s="234"/>
      <c r="HW22" s="234"/>
      <c r="HX22" s="234"/>
      <c r="HY22" s="234"/>
      <c r="HZ22" s="234"/>
      <c r="IA22" s="234"/>
      <c r="IB22" s="234"/>
      <c r="IC22" s="234"/>
      <c r="ID22" s="234"/>
      <c r="IE22" s="234"/>
      <c r="IF22" s="234"/>
      <c r="IG22" s="234"/>
      <c r="IH22" s="234"/>
      <c r="II22" s="234"/>
      <c r="IJ22" s="234"/>
      <c r="IK22" s="234"/>
      <c r="IL22" s="234"/>
      <c r="IM22" s="234"/>
      <c r="IN22" s="234"/>
      <c r="IO22" s="234"/>
      <c r="IP22" s="234"/>
      <c r="IQ22" s="234"/>
      <c r="IR22" s="234"/>
      <c r="IS22" s="234"/>
      <c r="IT22" s="234"/>
      <c r="IU22" s="234"/>
      <c r="IV22" s="234"/>
    </row>
    <row r="23" spans="1:256" ht="21" customHeight="1">
      <c r="A23" s="394"/>
      <c r="B23" s="390"/>
      <c r="C23" s="391"/>
      <c r="D23" s="429"/>
      <c r="E23" s="241" t="s">
        <v>166</v>
      </c>
      <c r="F23" s="242"/>
      <c r="G23" s="243"/>
      <c r="H23" s="428">
        <f>IF(F23="","",IF(F23="記録無",0,IF(VALUE(F23)&gt;42.08,0,INT(4.99087*(42.5-VALUE(F23))^1.81))))</f>
      </c>
      <c r="I23" s="428"/>
      <c r="J23" s="42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  <c r="GR23" s="234"/>
      <c r="GS23" s="234"/>
      <c r="GT23" s="234"/>
      <c r="GU23" s="234"/>
      <c r="GV23" s="234"/>
      <c r="GW23" s="234"/>
      <c r="GX23" s="234"/>
      <c r="GY23" s="234"/>
      <c r="GZ23" s="234"/>
      <c r="HA23" s="234"/>
      <c r="HB23" s="234"/>
      <c r="HC23" s="234"/>
      <c r="HD23" s="234"/>
      <c r="HE23" s="234"/>
      <c r="HF23" s="234"/>
      <c r="HG23" s="234"/>
      <c r="HH23" s="234"/>
      <c r="HI23" s="234"/>
      <c r="HJ23" s="234"/>
      <c r="HK23" s="234"/>
      <c r="HL23" s="234"/>
      <c r="HM23" s="234"/>
      <c r="HN23" s="234"/>
      <c r="HO23" s="234"/>
      <c r="HP23" s="234"/>
      <c r="HQ23" s="234"/>
      <c r="HR23" s="234"/>
      <c r="HS23" s="234"/>
      <c r="HT23" s="234"/>
      <c r="HU23" s="234"/>
      <c r="HV23" s="234"/>
      <c r="HW23" s="234"/>
      <c r="HX23" s="234"/>
      <c r="HY23" s="234"/>
      <c r="HZ23" s="234"/>
      <c r="IA23" s="234"/>
      <c r="IB23" s="234"/>
      <c r="IC23" s="234"/>
      <c r="ID23" s="234"/>
      <c r="IE23" s="234"/>
      <c r="IF23" s="234"/>
      <c r="IG23" s="234"/>
      <c r="IH23" s="234"/>
      <c r="II23" s="234"/>
      <c r="IJ23" s="234"/>
      <c r="IK23" s="234"/>
      <c r="IL23" s="234"/>
      <c r="IM23" s="234"/>
      <c r="IN23" s="234"/>
      <c r="IO23" s="234"/>
      <c r="IP23" s="234"/>
      <c r="IQ23" s="234"/>
      <c r="IR23" s="234"/>
      <c r="IS23" s="234"/>
      <c r="IT23" s="234"/>
      <c r="IU23" s="234"/>
      <c r="IV23" s="234"/>
    </row>
    <row r="24" spans="1:256" ht="11.2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  <c r="GR24" s="234"/>
      <c r="GS24" s="234"/>
      <c r="GT24" s="234"/>
      <c r="GU24" s="234"/>
      <c r="GV24" s="234"/>
      <c r="GW24" s="234"/>
      <c r="GX24" s="234"/>
      <c r="GY24" s="234"/>
      <c r="GZ24" s="234"/>
      <c r="HA24" s="234"/>
      <c r="HB24" s="234"/>
      <c r="HC24" s="234"/>
      <c r="HD24" s="234"/>
      <c r="HE24" s="234"/>
      <c r="HF24" s="234"/>
      <c r="HG24" s="234"/>
      <c r="HH24" s="234"/>
      <c r="HI24" s="234"/>
      <c r="HJ24" s="234"/>
      <c r="HK24" s="234"/>
      <c r="HL24" s="234"/>
      <c r="HM24" s="234"/>
      <c r="HN24" s="234"/>
      <c r="HO24" s="234"/>
      <c r="HP24" s="234"/>
      <c r="HQ24" s="234"/>
      <c r="HR24" s="234"/>
      <c r="HS24" s="234"/>
      <c r="HT24" s="234"/>
      <c r="HU24" s="234"/>
      <c r="HV24" s="234"/>
      <c r="HW24" s="234"/>
      <c r="HX24" s="234"/>
      <c r="HY24" s="234"/>
      <c r="HZ24" s="234"/>
      <c r="IA24" s="234"/>
      <c r="IB24" s="234"/>
      <c r="IC24" s="234"/>
      <c r="ID24" s="234"/>
      <c r="IE24" s="234"/>
      <c r="IF24" s="234"/>
      <c r="IG24" s="234"/>
      <c r="IH24" s="234"/>
      <c r="II24" s="234"/>
      <c r="IJ24" s="234"/>
      <c r="IK24" s="234"/>
      <c r="IL24" s="234"/>
      <c r="IM24" s="234"/>
      <c r="IN24" s="234"/>
      <c r="IO24" s="234"/>
      <c r="IP24" s="234"/>
      <c r="IQ24" s="234"/>
      <c r="IR24" s="234"/>
      <c r="IS24" s="234"/>
      <c r="IT24" s="234"/>
      <c r="IU24" s="234"/>
      <c r="IV24" s="234"/>
    </row>
    <row r="25" spans="1:256" ht="22.5" customHeight="1">
      <c r="A25" s="234" t="s">
        <v>227</v>
      </c>
      <c r="C25" s="235" t="s">
        <v>165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  <c r="GR25" s="234"/>
      <c r="GS25" s="234"/>
      <c r="GT25" s="234"/>
      <c r="GU25" s="234"/>
      <c r="GV25" s="234"/>
      <c r="GW25" s="234"/>
      <c r="GX25" s="234"/>
      <c r="GY25" s="234"/>
      <c r="GZ25" s="234"/>
      <c r="HA25" s="234"/>
      <c r="HB25" s="234"/>
      <c r="HC25" s="234"/>
      <c r="HD25" s="234"/>
      <c r="HE25" s="234"/>
      <c r="HF25" s="234"/>
      <c r="HG25" s="234"/>
      <c r="HH25" s="234"/>
      <c r="HI25" s="234"/>
      <c r="HJ25" s="234"/>
      <c r="HK25" s="234"/>
      <c r="HL25" s="234"/>
      <c r="HM25" s="234"/>
      <c r="HN25" s="234"/>
      <c r="HO25" s="234"/>
      <c r="HP25" s="234"/>
      <c r="HQ25" s="234"/>
      <c r="HR25" s="234"/>
      <c r="HS25" s="234"/>
      <c r="HT25" s="234"/>
      <c r="HU25" s="234"/>
      <c r="HV25" s="234"/>
      <c r="HW25" s="234"/>
      <c r="HX25" s="234"/>
      <c r="HY25" s="234"/>
      <c r="HZ25" s="234"/>
      <c r="IA25" s="234"/>
      <c r="IB25" s="234"/>
      <c r="IC25" s="234"/>
      <c r="ID25" s="234"/>
      <c r="IE25" s="234"/>
      <c r="IF25" s="234"/>
      <c r="IG25" s="234"/>
      <c r="IH25" s="234"/>
      <c r="II25" s="234"/>
      <c r="IJ25" s="234"/>
      <c r="IK25" s="234"/>
      <c r="IL25" s="234"/>
      <c r="IM25" s="234"/>
      <c r="IN25" s="234"/>
      <c r="IO25" s="234"/>
      <c r="IP25" s="234"/>
      <c r="IQ25" s="234"/>
      <c r="IR25" s="234"/>
      <c r="IS25" s="234"/>
      <c r="IT25" s="234"/>
      <c r="IU25" s="234"/>
      <c r="IV25" s="234"/>
    </row>
    <row r="26" spans="1:256" ht="12" customHeight="1">
      <c r="A26" s="236" t="s">
        <v>139</v>
      </c>
      <c r="B26" s="236"/>
      <c r="C26" s="236"/>
      <c r="D26" s="237" t="s">
        <v>41</v>
      </c>
      <c r="E26" s="421" t="s">
        <v>140</v>
      </c>
      <c r="F26" s="421"/>
      <c r="G26" s="421" t="s">
        <v>141</v>
      </c>
      <c r="H26" s="421"/>
      <c r="I26" s="421" t="s">
        <v>142</v>
      </c>
      <c r="J26" s="421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/>
      <c r="GR26" s="234"/>
      <c r="GS26" s="234"/>
      <c r="GT26" s="234"/>
      <c r="GU26" s="234"/>
      <c r="GV26" s="234"/>
      <c r="GW26" s="234"/>
      <c r="GX26" s="234"/>
      <c r="GY26" s="234"/>
      <c r="GZ26" s="234"/>
      <c r="HA26" s="234"/>
      <c r="HB26" s="234"/>
      <c r="HC26" s="234"/>
      <c r="HD26" s="234"/>
      <c r="HE26" s="234"/>
      <c r="HF26" s="234"/>
      <c r="HG26" s="234"/>
      <c r="HH26" s="234"/>
      <c r="HI26" s="234"/>
      <c r="HJ26" s="234"/>
      <c r="HK26" s="234"/>
      <c r="HL26" s="234"/>
      <c r="HM26" s="234"/>
      <c r="HN26" s="234"/>
      <c r="HO26" s="234"/>
      <c r="HP26" s="234"/>
      <c r="HQ26" s="234"/>
      <c r="HR26" s="234"/>
      <c r="HS26" s="234"/>
      <c r="HT26" s="234"/>
      <c r="HU26" s="234"/>
      <c r="HV26" s="234"/>
      <c r="HW26" s="234"/>
      <c r="HX26" s="234"/>
      <c r="HY26" s="234"/>
      <c r="HZ26" s="234"/>
      <c r="IA26" s="234"/>
      <c r="IB26" s="234"/>
      <c r="IC26" s="234"/>
      <c r="ID26" s="234"/>
      <c r="IE26" s="234"/>
      <c r="IF26" s="234"/>
      <c r="IG26" s="234"/>
      <c r="IH26" s="234"/>
      <c r="II26" s="234"/>
      <c r="IJ26" s="234"/>
      <c r="IK26" s="234"/>
      <c r="IL26" s="234"/>
      <c r="IM26" s="234"/>
      <c r="IN26" s="234"/>
      <c r="IO26" s="234"/>
      <c r="IP26" s="234"/>
      <c r="IQ26" s="234"/>
      <c r="IR26" s="234"/>
      <c r="IS26" s="234"/>
      <c r="IT26" s="234"/>
      <c r="IU26" s="234"/>
      <c r="IV26" s="234"/>
    </row>
    <row r="27" spans="1:256" ht="26.25" customHeight="1">
      <c r="A27" s="238" t="s">
        <v>143</v>
      </c>
      <c r="B27" s="239"/>
      <c r="C27" s="239"/>
      <c r="D27" s="240"/>
      <c r="E27" s="421"/>
      <c r="F27" s="421"/>
      <c r="G27" s="421"/>
      <c r="H27" s="421"/>
      <c r="I27" s="421"/>
      <c r="J27" s="421"/>
      <c r="K27" s="234"/>
      <c r="L27" s="234" t="s">
        <v>144</v>
      </c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/>
      <c r="GZ27" s="234"/>
      <c r="HA27" s="234"/>
      <c r="HB27" s="234"/>
      <c r="HC27" s="234"/>
      <c r="HD27" s="234"/>
      <c r="HE27" s="234"/>
      <c r="HF27" s="234"/>
      <c r="HG27" s="234"/>
      <c r="HH27" s="234"/>
      <c r="HI27" s="234"/>
      <c r="HJ27" s="234"/>
      <c r="HK27" s="234"/>
      <c r="HL27" s="234"/>
      <c r="HM27" s="234"/>
      <c r="HN27" s="234"/>
      <c r="HO27" s="234"/>
      <c r="HP27" s="234"/>
      <c r="HQ27" s="234"/>
      <c r="HR27" s="234"/>
      <c r="HS27" s="234"/>
      <c r="HT27" s="234"/>
      <c r="HU27" s="234"/>
      <c r="HV27" s="234"/>
      <c r="HW27" s="234"/>
      <c r="HX27" s="234"/>
      <c r="HY27" s="234"/>
      <c r="HZ27" s="234"/>
      <c r="IA27" s="234"/>
      <c r="IB27" s="234"/>
      <c r="IC27" s="234"/>
      <c r="ID27" s="234"/>
      <c r="IE27" s="234"/>
      <c r="IF27" s="234"/>
      <c r="IG27" s="234"/>
      <c r="IH27" s="234"/>
      <c r="II27" s="234"/>
      <c r="IJ27" s="234"/>
      <c r="IK27" s="234"/>
      <c r="IL27" s="234"/>
      <c r="IM27" s="234"/>
      <c r="IN27" s="234"/>
      <c r="IO27" s="234"/>
      <c r="IP27" s="234"/>
      <c r="IQ27" s="234"/>
      <c r="IR27" s="234"/>
      <c r="IS27" s="234"/>
      <c r="IT27" s="234"/>
      <c r="IU27" s="234"/>
      <c r="IV27" s="234"/>
    </row>
    <row r="28" spans="1:256" ht="21" customHeight="1">
      <c r="A28" s="404" t="s">
        <v>220</v>
      </c>
      <c r="B28" s="405"/>
      <c r="C28" s="406"/>
      <c r="D28" s="429" t="s">
        <v>145</v>
      </c>
      <c r="E28" s="241" t="s">
        <v>160</v>
      </c>
      <c r="F28" s="242"/>
      <c r="G28" s="243"/>
      <c r="H28" s="428">
        <f>IF(F28="","",IF(F28="記録無",0,IF(VALUE(F28)&gt;26.4,0,INT(9.23076*(26.7-VALUE(F28))^1.835))))</f>
      </c>
      <c r="I28" s="428"/>
      <c r="J28" s="241" t="s">
        <v>147</v>
      </c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  <c r="GO28" s="234"/>
      <c r="GP28" s="234"/>
      <c r="GQ28" s="234"/>
      <c r="GR28" s="234"/>
      <c r="GS28" s="234"/>
      <c r="GT28" s="234"/>
      <c r="GU28" s="234"/>
      <c r="GV28" s="234"/>
      <c r="GW28" s="234"/>
      <c r="GX28" s="234"/>
      <c r="GY28" s="234"/>
      <c r="GZ28" s="234"/>
      <c r="HA28" s="234"/>
      <c r="HB28" s="234"/>
      <c r="HC28" s="234"/>
      <c r="HD28" s="234"/>
      <c r="HE28" s="234"/>
      <c r="HF28" s="234"/>
      <c r="HG28" s="234"/>
      <c r="HH28" s="234"/>
      <c r="HI28" s="234"/>
      <c r="HJ28" s="234"/>
      <c r="HK28" s="234"/>
      <c r="HL28" s="234"/>
      <c r="HM28" s="234"/>
      <c r="HN28" s="234"/>
      <c r="HO28" s="234"/>
      <c r="HP28" s="234"/>
      <c r="HQ28" s="234"/>
      <c r="HR28" s="234"/>
      <c r="HS28" s="234"/>
      <c r="HT28" s="234"/>
      <c r="HU28" s="234"/>
      <c r="HV28" s="234"/>
      <c r="HW28" s="234"/>
      <c r="HX28" s="234"/>
      <c r="HY28" s="234"/>
      <c r="HZ28" s="234"/>
      <c r="IA28" s="234"/>
      <c r="IB28" s="234"/>
      <c r="IC28" s="234"/>
      <c r="ID28" s="234"/>
      <c r="IE28" s="234"/>
      <c r="IF28" s="234"/>
      <c r="IG28" s="234"/>
      <c r="IH28" s="234"/>
      <c r="II28" s="234"/>
      <c r="IJ28" s="234"/>
      <c r="IK28" s="234"/>
      <c r="IL28" s="234"/>
      <c r="IM28" s="234"/>
      <c r="IN28" s="234"/>
      <c r="IO28" s="234"/>
      <c r="IP28" s="234"/>
      <c r="IQ28" s="234"/>
      <c r="IR28" s="234"/>
      <c r="IS28" s="234"/>
      <c r="IT28" s="234"/>
      <c r="IU28" s="234"/>
      <c r="IV28" s="234"/>
    </row>
    <row r="29" spans="1:256" ht="21" customHeight="1">
      <c r="A29" s="392"/>
      <c r="B29" s="386" t="s">
        <v>219</v>
      </c>
      <c r="C29" s="387"/>
      <c r="D29" s="429"/>
      <c r="E29" s="241" t="s">
        <v>151</v>
      </c>
      <c r="F29" s="427"/>
      <c r="G29" s="427"/>
      <c r="H29" s="428">
        <f>IF(F29="","",IF(F29="記録無",0,IF(VALUE(F29)&lt;0.76,0,INT(1.84523*(VALUE(F29)*100-75)^1.348))))</f>
      </c>
      <c r="I29" s="428"/>
      <c r="J29" s="422">
        <f>SUM(H28:I31)</f>
        <v>0</v>
      </c>
      <c r="K29" s="207" t="s">
        <v>150</v>
      </c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4"/>
      <c r="FN29" s="234"/>
      <c r="FO29" s="234"/>
      <c r="FP29" s="234"/>
      <c r="FQ29" s="234"/>
      <c r="FR29" s="234"/>
      <c r="FS29" s="234"/>
      <c r="FT29" s="234"/>
      <c r="FU29" s="234"/>
      <c r="FV29" s="234"/>
      <c r="FW29" s="234"/>
      <c r="FX29" s="234"/>
      <c r="FY29" s="234"/>
      <c r="FZ29" s="234"/>
      <c r="GA29" s="234"/>
      <c r="GB29" s="234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  <c r="GO29" s="234"/>
      <c r="GP29" s="234"/>
      <c r="GQ29" s="234"/>
      <c r="GR29" s="234"/>
      <c r="GS29" s="234"/>
      <c r="GT29" s="234"/>
      <c r="GU29" s="234"/>
      <c r="GV29" s="234"/>
      <c r="GW29" s="234"/>
      <c r="GX29" s="234"/>
      <c r="GY29" s="234"/>
      <c r="GZ29" s="234"/>
      <c r="HA29" s="234"/>
      <c r="HB29" s="234"/>
      <c r="HC29" s="234"/>
      <c r="HD29" s="234"/>
      <c r="HE29" s="234"/>
      <c r="HF29" s="234"/>
      <c r="HG29" s="234"/>
      <c r="HH29" s="234"/>
      <c r="HI29" s="234"/>
      <c r="HJ29" s="234"/>
      <c r="HK29" s="234"/>
      <c r="HL29" s="234"/>
      <c r="HM29" s="234"/>
      <c r="HN29" s="234"/>
      <c r="HO29" s="234"/>
      <c r="HP29" s="234"/>
      <c r="HQ29" s="234"/>
      <c r="HR29" s="234"/>
      <c r="HS29" s="234"/>
      <c r="HT29" s="234"/>
      <c r="HU29" s="234"/>
      <c r="HV29" s="234"/>
      <c r="HW29" s="234"/>
      <c r="HX29" s="234"/>
      <c r="HY29" s="234"/>
      <c r="HZ29" s="234"/>
      <c r="IA29" s="234"/>
      <c r="IB29" s="234"/>
      <c r="IC29" s="234"/>
      <c r="ID29" s="234"/>
      <c r="IE29" s="234"/>
      <c r="IF29" s="234"/>
      <c r="IG29" s="234"/>
      <c r="IH29" s="234"/>
      <c r="II29" s="234"/>
      <c r="IJ29" s="234"/>
      <c r="IK29" s="234"/>
      <c r="IL29" s="234"/>
      <c r="IM29" s="234"/>
      <c r="IN29" s="234"/>
      <c r="IO29" s="234"/>
      <c r="IP29" s="234"/>
      <c r="IQ29" s="234"/>
      <c r="IR29" s="234"/>
      <c r="IS29" s="234"/>
      <c r="IT29" s="234"/>
      <c r="IU29" s="234"/>
      <c r="IV29" s="234"/>
    </row>
    <row r="30" spans="1:256" ht="21" customHeight="1">
      <c r="A30" s="393"/>
      <c r="B30" s="388"/>
      <c r="C30" s="389"/>
      <c r="D30" s="429"/>
      <c r="E30" s="241" t="s">
        <v>148</v>
      </c>
      <c r="F30" s="425"/>
      <c r="G30" s="426"/>
      <c r="H30" s="428">
        <f>IF(F30="","",IF(F30="記録無",0,IF(VALUE(F30)&lt;1.53,0,INT(56.0211*(VALUE(F30)-1.5)^1.05))))</f>
      </c>
      <c r="I30" s="428"/>
      <c r="J30" s="423"/>
      <c r="K30" s="207" t="s">
        <v>190</v>
      </c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234"/>
      <c r="FP30" s="234"/>
      <c r="FQ30" s="234"/>
      <c r="FR30" s="234"/>
      <c r="FS30" s="234"/>
      <c r="FT30" s="234"/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  <c r="GO30" s="234"/>
      <c r="GP30" s="234"/>
      <c r="GQ30" s="234"/>
      <c r="GR30" s="234"/>
      <c r="GS30" s="234"/>
      <c r="GT30" s="234"/>
      <c r="GU30" s="234"/>
      <c r="GV30" s="234"/>
      <c r="GW30" s="234"/>
      <c r="GX30" s="234"/>
      <c r="GY30" s="234"/>
      <c r="GZ30" s="234"/>
      <c r="HA30" s="234"/>
      <c r="HB30" s="234"/>
      <c r="HC30" s="234"/>
      <c r="HD30" s="234"/>
      <c r="HE30" s="234"/>
      <c r="HF30" s="234"/>
      <c r="HG30" s="234"/>
      <c r="HH30" s="234"/>
      <c r="HI30" s="234"/>
      <c r="HJ30" s="234"/>
      <c r="HK30" s="234"/>
      <c r="HL30" s="234"/>
      <c r="HM30" s="234"/>
      <c r="HN30" s="234"/>
      <c r="HO30" s="234"/>
      <c r="HP30" s="234"/>
      <c r="HQ30" s="234"/>
      <c r="HR30" s="234"/>
      <c r="HS30" s="234"/>
      <c r="HT30" s="234"/>
      <c r="HU30" s="234"/>
      <c r="HV30" s="234"/>
      <c r="HW30" s="234"/>
      <c r="HX30" s="234"/>
      <c r="HY30" s="234"/>
      <c r="HZ30" s="234"/>
      <c r="IA30" s="234"/>
      <c r="IB30" s="234"/>
      <c r="IC30" s="234"/>
      <c r="ID30" s="234"/>
      <c r="IE30" s="234"/>
      <c r="IF30" s="234"/>
      <c r="IG30" s="234"/>
      <c r="IH30" s="234"/>
      <c r="II30" s="234"/>
      <c r="IJ30" s="234"/>
      <c r="IK30" s="234"/>
      <c r="IL30" s="234"/>
      <c r="IM30" s="234"/>
      <c r="IN30" s="234"/>
      <c r="IO30" s="234"/>
      <c r="IP30" s="234"/>
      <c r="IQ30" s="234"/>
      <c r="IR30" s="234"/>
      <c r="IS30" s="234"/>
      <c r="IT30" s="234"/>
      <c r="IU30" s="234"/>
      <c r="IV30" s="234"/>
    </row>
    <row r="31" spans="1:256" ht="21" customHeight="1">
      <c r="A31" s="394"/>
      <c r="B31" s="390"/>
      <c r="C31" s="391"/>
      <c r="D31" s="429"/>
      <c r="E31" s="241" t="s">
        <v>163</v>
      </c>
      <c r="F31" s="242"/>
      <c r="G31" s="243"/>
      <c r="H31" s="428">
        <f>IF(F31="","",IF(F31="記録無",0,IF(VALUE(F31)&gt;42.08,0,INT(4.99087*(42.5-VALUE(F31))^1.81))))</f>
      </c>
      <c r="I31" s="428"/>
      <c r="J31" s="42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/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  <c r="GO31" s="234"/>
      <c r="GP31" s="234"/>
      <c r="GQ31" s="234"/>
      <c r="GR31" s="234"/>
      <c r="GS31" s="234"/>
      <c r="GT31" s="234"/>
      <c r="GU31" s="234"/>
      <c r="GV31" s="234"/>
      <c r="GW31" s="234"/>
      <c r="GX31" s="234"/>
      <c r="GY31" s="234"/>
      <c r="GZ31" s="234"/>
      <c r="HA31" s="234"/>
      <c r="HB31" s="234"/>
      <c r="HC31" s="234"/>
      <c r="HD31" s="234"/>
      <c r="HE31" s="234"/>
      <c r="HF31" s="234"/>
      <c r="HG31" s="234"/>
      <c r="HH31" s="234"/>
      <c r="HI31" s="234"/>
      <c r="HJ31" s="234"/>
      <c r="HK31" s="234"/>
      <c r="HL31" s="234"/>
      <c r="HM31" s="234"/>
      <c r="HN31" s="234"/>
      <c r="HO31" s="234"/>
      <c r="HP31" s="234"/>
      <c r="HQ31" s="234"/>
      <c r="HR31" s="234"/>
      <c r="HS31" s="234"/>
      <c r="HT31" s="234"/>
      <c r="HU31" s="234"/>
      <c r="HV31" s="234"/>
      <c r="HW31" s="234"/>
      <c r="HX31" s="234"/>
      <c r="HY31" s="234"/>
      <c r="HZ31" s="234"/>
      <c r="IA31" s="234"/>
      <c r="IB31" s="234"/>
      <c r="IC31" s="234"/>
      <c r="ID31" s="234"/>
      <c r="IE31" s="234"/>
      <c r="IF31" s="234"/>
      <c r="IG31" s="234"/>
      <c r="IH31" s="234"/>
      <c r="II31" s="234"/>
      <c r="IJ31" s="234"/>
      <c r="IK31" s="234"/>
      <c r="IL31" s="234"/>
      <c r="IM31" s="234"/>
      <c r="IN31" s="234"/>
      <c r="IO31" s="234"/>
      <c r="IP31" s="234"/>
      <c r="IQ31" s="234"/>
      <c r="IR31" s="234"/>
      <c r="IS31" s="234"/>
      <c r="IT31" s="234"/>
      <c r="IU31" s="234"/>
      <c r="IV31" s="234"/>
    </row>
    <row r="32" spans="1:256" ht="11.25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  <c r="GO32" s="234"/>
      <c r="GP32" s="234"/>
      <c r="GQ32" s="234"/>
      <c r="GR32" s="234"/>
      <c r="GS32" s="234"/>
      <c r="GT32" s="234"/>
      <c r="GU32" s="234"/>
      <c r="GV32" s="234"/>
      <c r="GW32" s="234"/>
      <c r="GX32" s="234"/>
      <c r="GY32" s="234"/>
      <c r="GZ32" s="234"/>
      <c r="HA32" s="234"/>
      <c r="HB32" s="234"/>
      <c r="HC32" s="234"/>
      <c r="HD32" s="234"/>
      <c r="HE32" s="234"/>
      <c r="HF32" s="234"/>
      <c r="HG32" s="234"/>
      <c r="HH32" s="234"/>
      <c r="HI32" s="234"/>
      <c r="HJ32" s="234"/>
      <c r="HK32" s="234"/>
      <c r="HL32" s="234"/>
      <c r="HM32" s="234"/>
      <c r="HN32" s="234"/>
      <c r="HO32" s="234"/>
      <c r="HP32" s="234"/>
      <c r="HQ32" s="234"/>
      <c r="HR32" s="234"/>
      <c r="HS32" s="234"/>
      <c r="HT32" s="234"/>
      <c r="HU32" s="234"/>
      <c r="HV32" s="234"/>
      <c r="HW32" s="234"/>
      <c r="HX32" s="234"/>
      <c r="HY32" s="234"/>
      <c r="HZ32" s="234"/>
      <c r="IA32" s="234"/>
      <c r="IB32" s="234"/>
      <c r="IC32" s="234"/>
      <c r="ID32" s="234"/>
      <c r="IE32" s="234"/>
      <c r="IF32" s="234"/>
      <c r="IG32" s="234"/>
      <c r="IH32" s="234"/>
      <c r="II32" s="234"/>
      <c r="IJ32" s="234"/>
      <c r="IK32" s="234"/>
      <c r="IL32" s="234"/>
      <c r="IM32" s="234"/>
      <c r="IN32" s="234"/>
      <c r="IO32" s="234"/>
      <c r="IP32" s="234"/>
      <c r="IQ32" s="234"/>
      <c r="IR32" s="234"/>
      <c r="IS32" s="234"/>
      <c r="IT32" s="234"/>
      <c r="IU32" s="234"/>
      <c r="IV32" s="234"/>
    </row>
    <row r="33" spans="1:256" ht="22.5" customHeight="1">
      <c r="A33" s="234" t="s">
        <v>227</v>
      </c>
      <c r="C33" s="235" t="s">
        <v>165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4"/>
      <c r="DN33" s="234"/>
      <c r="DO33" s="234"/>
      <c r="DP33" s="234"/>
      <c r="DQ33" s="234"/>
      <c r="DR33" s="234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234"/>
      <c r="FP33" s="234"/>
      <c r="FQ33" s="234"/>
      <c r="FR33" s="234"/>
      <c r="FS33" s="234"/>
      <c r="FT33" s="234"/>
      <c r="FU33" s="234"/>
      <c r="FV33" s="234"/>
      <c r="FW33" s="234"/>
      <c r="FX33" s="234"/>
      <c r="FY33" s="234"/>
      <c r="FZ33" s="234"/>
      <c r="GA33" s="234"/>
      <c r="GB33" s="234"/>
      <c r="GC33" s="234"/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  <c r="GO33" s="234"/>
      <c r="GP33" s="234"/>
      <c r="GQ33" s="234"/>
      <c r="GR33" s="234"/>
      <c r="GS33" s="234"/>
      <c r="GT33" s="234"/>
      <c r="GU33" s="234"/>
      <c r="GV33" s="234"/>
      <c r="GW33" s="234"/>
      <c r="GX33" s="234"/>
      <c r="GY33" s="234"/>
      <c r="GZ33" s="234"/>
      <c r="HA33" s="234"/>
      <c r="HB33" s="234"/>
      <c r="HC33" s="234"/>
      <c r="HD33" s="234"/>
      <c r="HE33" s="234"/>
      <c r="HF33" s="234"/>
      <c r="HG33" s="234"/>
      <c r="HH33" s="234"/>
      <c r="HI33" s="234"/>
      <c r="HJ33" s="234"/>
      <c r="HK33" s="234"/>
      <c r="HL33" s="234"/>
      <c r="HM33" s="234"/>
      <c r="HN33" s="234"/>
      <c r="HO33" s="234"/>
      <c r="HP33" s="234"/>
      <c r="HQ33" s="234"/>
      <c r="HR33" s="234"/>
      <c r="HS33" s="234"/>
      <c r="HT33" s="234"/>
      <c r="HU33" s="234"/>
      <c r="HV33" s="234"/>
      <c r="HW33" s="234"/>
      <c r="HX33" s="234"/>
      <c r="HY33" s="234"/>
      <c r="HZ33" s="234"/>
      <c r="IA33" s="234"/>
      <c r="IB33" s="234"/>
      <c r="IC33" s="234"/>
      <c r="ID33" s="234"/>
      <c r="IE33" s="234"/>
      <c r="IF33" s="234"/>
      <c r="IG33" s="234"/>
      <c r="IH33" s="234"/>
      <c r="II33" s="234"/>
      <c r="IJ33" s="234"/>
      <c r="IK33" s="234"/>
      <c r="IL33" s="234"/>
      <c r="IM33" s="234"/>
      <c r="IN33" s="234"/>
      <c r="IO33" s="234"/>
      <c r="IP33" s="234"/>
      <c r="IQ33" s="234"/>
      <c r="IR33" s="234"/>
      <c r="IS33" s="234"/>
      <c r="IT33" s="234"/>
      <c r="IU33" s="234"/>
      <c r="IV33" s="234"/>
    </row>
    <row r="34" spans="1:256" ht="12" customHeight="1">
      <c r="A34" s="236" t="s">
        <v>139</v>
      </c>
      <c r="B34" s="236"/>
      <c r="C34" s="236"/>
      <c r="D34" s="237" t="s">
        <v>41</v>
      </c>
      <c r="E34" s="421" t="s">
        <v>140</v>
      </c>
      <c r="F34" s="421"/>
      <c r="G34" s="421" t="s">
        <v>141</v>
      </c>
      <c r="H34" s="421"/>
      <c r="I34" s="421" t="s">
        <v>142</v>
      </c>
      <c r="J34" s="421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34"/>
      <c r="DK34" s="234"/>
      <c r="DL34" s="234"/>
      <c r="DM34" s="234"/>
      <c r="DN34" s="234"/>
      <c r="DO34" s="234"/>
      <c r="DP34" s="234"/>
      <c r="DQ34" s="234"/>
      <c r="DR34" s="234"/>
      <c r="DS34" s="234"/>
      <c r="DT34" s="234"/>
      <c r="DU34" s="234"/>
      <c r="DV34" s="234"/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4"/>
      <c r="EH34" s="234"/>
      <c r="EI34" s="234"/>
      <c r="EJ34" s="234"/>
      <c r="EK34" s="234"/>
      <c r="EL34" s="234"/>
      <c r="EM34" s="234"/>
      <c r="EN34" s="234"/>
      <c r="EO34" s="234"/>
      <c r="EP34" s="234"/>
      <c r="EQ34" s="234"/>
      <c r="ER34" s="234"/>
      <c r="ES34" s="234"/>
      <c r="ET34" s="234"/>
      <c r="EU34" s="234"/>
      <c r="EV34" s="234"/>
      <c r="EW34" s="234"/>
      <c r="EX34" s="234"/>
      <c r="EY34" s="234"/>
      <c r="EZ34" s="234"/>
      <c r="FA34" s="234"/>
      <c r="FB34" s="234"/>
      <c r="FC34" s="234"/>
      <c r="FD34" s="234"/>
      <c r="FE34" s="234"/>
      <c r="FF34" s="234"/>
      <c r="FG34" s="234"/>
      <c r="FH34" s="234"/>
      <c r="FI34" s="234"/>
      <c r="FJ34" s="234"/>
      <c r="FK34" s="234"/>
      <c r="FL34" s="234"/>
      <c r="FM34" s="234"/>
      <c r="FN34" s="234"/>
      <c r="FO34" s="234"/>
      <c r="FP34" s="234"/>
      <c r="FQ34" s="234"/>
      <c r="FR34" s="234"/>
      <c r="FS34" s="234"/>
      <c r="FT34" s="234"/>
      <c r="FU34" s="234"/>
      <c r="FV34" s="234"/>
      <c r="FW34" s="234"/>
      <c r="FX34" s="234"/>
      <c r="FY34" s="234"/>
      <c r="FZ34" s="234"/>
      <c r="GA34" s="234"/>
      <c r="GB34" s="234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  <c r="GO34" s="234"/>
      <c r="GP34" s="234"/>
      <c r="GQ34" s="234"/>
      <c r="GR34" s="234"/>
      <c r="GS34" s="234"/>
      <c r="GT34" s="234"/>
      <c r="GU34" s="234"/>
      <c r="GV34" s="234"/>
      <c r="GW34" s="234"/>
      <c r="GX34" s="234"/>
      <c r="GY34" s="234"/>
      <c r="GZ34" s="234"/>
      <c r="HA34" s="234"/>
      <c r="HB34" s="234"/>
      <c r="HC34" s="234"/>
      <c r="HD34" s="234"/>
      <c r="HE34" s="234"/>
      <c r="HF34" s="234"/>
      <c r="HG34" s="234"/>
      <c r="HH34" s="234"/>
      <c r="HI34" s="234"/>
      <c r="HJ34" s="234"/>
      <c r="HK34" s="234"/>
      <c r="HL34" s="234"/>
      <c r="HM34" s="234"/>
      <c r="HN34" s="234"/>
      <c r="HO34" s="234"/>
      <c r="HP34" s="234"/>
      <c r="HQ34" s="234"/>
      <c r="HR34" s="234"/>
      <c r="HS34" s="234"/>
      <c r="HT34" s="234"/>
      <c r="HU34" s="234"/>
      <c r="HV34" s="234"/>
      <c r="HW34" s="234"/>
      <c r="HX34" s="234"/>
      <c r="HY34" s="234"/>
      <c r="HZ34" s="234"/>
      <c r="IA34" s="234"/>
      <c r="IB34" s="234"/>
      <c r="IC34" s="234"/>
      <c r="ID34" s="234"/>
      <c r="IE34" s="234"/>
      <c r="IF34" s="234"/>
      <c r="IG34" s="234"/>
      <c r="IH34" s="234"/>
      <c r="II34" s="234"/>
      <c r="IJ34" s="234"/>
      <c r="IK34" s="234"/>
      <c r="IL34" s="234"/>
      <c r="IM34" s="234"/>
      <c r="IN34" s="234"/>
      <c r="IO34" s="234"/>
      <c r="IP34" s="234"/>
      <c r="IQ34" s="234"/>
      <c r="IR34" s="234"/>
      <c r="IS34" s="234"/>
      <c r="IT34" s="234"/>
      <c r="IU34" s="234"/>
      <c r="IV34" s="234"/>
    </row>
    <row r="35" spans="1:256" ht="26.25" customHeight="1">
      <c r="A35" s="238" t="s">
        <v>143</v>
      </c>
      <c r="B35" s="239"/>
      <c r="C35" s="239"/>
      <c r="D35" s="240"/>
      <c r="E35" s="421"/>
      <c r="F35" s="421"/>
      <c r="G35" s="421"/>
      <c r="H35" s="421"/>
      <c r="I35" s="421"/>
      <c r="J35" s="421"/>
      <c r="K35" s="234"/>
      <c r="L35" s="234" t="s">
        <v>144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DJ35" s="234"/>
      <c r="DK35" s="234"/>
      <c r="DL35" s="234"/>
      <c r="DM35" s="234"/>
      <c r="DN35" s="234"/>
      <c r="DO35" s="234"/>
      <c r="DP35" s="234"/>
      <c r="DQ35" s="234"/>
      <c r="DR35" s="234"/>
      <c r="DS35" s="234"/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4"/>
      <c r="EL35" s="234"/>
      <c r="EM35" s="234"/>
      <c r="EN35" s="234"/>
      <c r="EO35" s="234"/>
      <c r="EP35" s="234"/>
      <c r="EQ35" s="234"/>
      <c r="ER35" s="234"/>
      <c r="ES35" s="234"/>
      <c r="ET35" s="234"/>
      <c r="EU35" s="234"/>
      <c r="EV35" s="234"/>
      <c r="EW35" s="234"/>
      <c r="EX35" s="234"/>
      <c r="EY35" s="234"/>
      <c r="EZ35" s="234"/>
      <c r="FA35" s="234"/>
      <c r="FB35" s="234"/>
      <c r="FC35" s="234"/>
      <c r="FD35" s="234"/>
      <c r="FE35" s="234"/>
      <c r="FF35" s="234"/>
      <c r="FG35" s="234"/>
      <c r="FH35" s="234"/>
      <c r="FI35" s="234"/>
      <c r="FJ35" s="234"/>
      <c r="FK35" s="234"/>
      <c r="FL35" s="234"/>
      <c r="FM35" s="234"/>
      <c r="FN35" s="234"/>
      <c r="FO35" s="234"/>
      <c r="FP35" s="234"/>
      <c r="FQ35" s="234"/>
      <c r="FR35" s="234"/>
      <c r="FS35" s="234"/>
      <c r="FT35" s="234"/>
      <c r="FU35" s="234"/>
      <c r="FV35" s="234"/>
      <c r="FW35" s="234"/>
      <c r="FX35" s="234"/>
      <c r="FY35" s="234"/>
      <c r="FZ35" s="234"/>
      <c r="GA35" s="234"/>
      <c r="GB35" s="234"/>
      <c r="GC35" s="234"/>
      <c r="GD35" s="234"/>
      <c r="GE35" s="234"/>
      <c r="GF35" s="234"/>
      <c r="GG35" s="234"/>
      <c r="GH35" s="234"/>
      <c r="GI35" s="234"/>
      <c r="GJ35" s="234"/>
      <c r="GK35" s="234"/>
      <c r="GL35" s="234"/>
      <c r="GM35" s="234"/>
      <c r="GN35" s="234"/>
      <c r="GO35" s="234"/>
      <c r="GP35" s="234"/>
      <c r="GQ35" s="234"/>
      <c r="GR35" s="234"/>
      <c r="GS35" s="234"/>
      <c r="GT35" s="234"/>
      <c r="GU35" s="234"/>
      <c r="GV35" s="234"/>
      <c r="GW35" s="234"/>
      <c r="GX35" s="234"/>
      <c r="GY35" s="234"/>
      <c r="GZ35" s="234"/>
      <c r="HA35" s="234"/>
      <c r="HB35" s="234"/>
      <c r="HC35" s="234"/>
      <c r="HD35" s="234"/>
      <c r="HE35" s="234"/>
      <c r="HF35" s="234"/>
      <c r="HG35" s="234"/>
      <c r="HH35" s="234"/>
      <c r="HI35" s="234"/>
      <c r="HJ35" s="234"/>
      <c r="HK35" s="234"/>
      <c r="HL35" s="234"/>
      <c r="HM35" s="234"/>
      <c r="HN35" s="234"/>
      <c r="HO35" s="234"/>
      <c r="HP35" s="234"/>
      <c r="HQ35" s="234"/>
      <c r="HR35" s="234"/>
      <c r="HS35" s="234"/>
      <c r="HT35" s="234"/>
      <c r="HU35" s="234"/>
      <c r="HV35" s="234"/>
      <c r="HW35" s="234"/>
      <c r="HX35" s="234"/>
      <c r="HY35" s="234"/>
      <c r="HZ35" s="234"/>
      <c r="IA35" s="234"/>
      <c r="IB35" s="234"/>
      <c r="IC35" s="234"/>
      <c r="ID35" s="234"/>
      <c r="IE35" s="234"/>
      <c r="IF35" s="234"/>
      <c r="IG35" s="234"/>
      <c r="IH35" s="234"/>
      <c r="II35" s="234"/>
      <c r="IJ35" s="234"/>
      <c r="IK35" s="234"/>
      <c r="IL35" s="234"/>
      <c r="IM35" s="234"/>
      <c r="IN35" s="234"/>
      <c r="IO35" s="234"/>
      <c r="IP35" s="234"/>
      <c r="IQ35" s="234"/>
      <c r="IR35" s="234"/>
      <c r="IS35" s="234"/>
      <c r="IT35" s="234"/>
      <c r="IU35" s="234"/>
      <c r="IV35" s="234"/>
    </row>
    <row r="36" spans="1:256" ht="21" customHeight="1">
      <c r="A36" s="404" t="s">
        <v>220</v>
      </c>
      <c r="B36" s="405"/>
      <c r="C36" s="406"/>
      <c r="D36" s="429" t="s">
        <v>145</v>
      </c>
      <c r="E36" s="241" t="s">
        <v>160</v>
      </c>
      <c r="F36" s="242"/>
      <c r="G36" s="243"/>
      <c r="H36" s="428">
        <f>IF(F36="","",IF(F36="記録無",0,IF(VALUE(F36)&gt;26.4,0,INT(9.23076*(26.7-VALUE(F36))^1.835))))</f>
      </c>
      <c r="I36" s="428"/>
      <c r="J36" s="241" t="s">
        <v>147</v>
      </c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4"/>
      <c r="FL36" s="234"/>
      <c r="FM36" s="234"/>
      <c r="FN36" s="234"/>
      <c r="FO36" s="234"/>
      <c r="FP36" s="234"/>
      <c r="FQ36" s="234"/>
      <c r="FR36" s="234"/>
      <c r="FS36" s="234"/>
      <c r="FT36" s="234"/>
      <c r="FU36" s="234"/>
      <c r="FV36" s="234"/>
      <c r="FW36" s="234"/>
      <c r="FX36" s="234"/>
      <c r="FY36" s="234"/>
      <c r="FZ36" s="234"/>
      <c r="GA36" s="234"/>
      <c r="GB36" s="234"/>
      <c r="GC36" s="234"/>
      <c r="GD36" s="234"/>
      <c r="GE36" s="234"/>
      <c r="GF36" s="234"/>
      <c r="GG36" s="234"/>
      <c r="GH36" s="234"/>
      <c r="GI36" s="234"/>
      <c r="GJ36" s="234"/>
      <c r="GK36" s="234"/>
      <c r="GL36" s="234"/>
      <c r="GM36" s="234"/>
      <c r="GN36" s="234"/>
      <c r="GO36" s="234"/>
      <c r="GP36" s="234"/>
      <c r="GQ36" s="234"/>
      <c r="GR36" s="234"/>
      <c r="GS36" s="234"/>
      <c r="GT36" s="234"/>
      <c r="GU36" s="234"/>
      <c r="GV36" s="234"/>
      <c r="GW36" s="234"/>
      <c r="GX36" s="234"/>
      <c r="GY36" s="234"/>
      <c r="GZ36" s="234"/>
      <c r="HA36" s="234"/>
      <c r="HB36" s="234"/>
      <c r="HC36" s="234"/>
      <c r="HD36" s="234"/>
      <c r="HE36" s="234"/>
      <c r="HF36" s="234"/>
      <c r="HG36" s="234"/>
      <c r="HH36" s="234"/>
      <c r="HI36" s="234"/>
      <c r="HJ36" s="234"/>
      <c r="HK36" s="234"/>
      <c r="HL36" s="234"/>
      <c r="HM36" s="234"/>
      <c r="HN36" s="234"/>
      <c r="HO36" s="234"/>
      <c r="HP36" s="234"/>
      <c r="HQ36" s="234"/>
      <c r="HR36" s="234"/>
      <c r="HS36" s="234"/>
      <c r="HT36" s="234"/>
      <c r="HU36" s="234"/>
      <c r="HV36" s="234"/>
      <c r="HW36" s="234"/>
      <c r="HX36" s="234"/>
      <c r="HY36" s="234"/>
      <c r="HZ36" s="234"/>
      <c r="IA36" s="234"/>
      <c r="IB36" s="234"/>
      <c r="IC36" s="234"/>
      <c r="ID36" s="234"/>
      <c r="IE36" s="234"/>
      <c r="IF36" s="234"/>
      <c r="IG36" s="234"/>
      <c r="IH36" s="234"/>
      <c r="II36" s="234"/>
      <c r="IJ36" s="234"/>
      <c r="IK36" s="234"/>
      <c r="IL36" s="234"/>
      <c r="IM36" s="234"/>
      <c r="IN36" s="234"/>
      <c r="IO36" s="234"/>
      <c r="IP36" s="234"/>
      <c r="IQ36" s="234"/>
      <c r="IR36" s="234"/>
      <c r="IS36" s="234"/>
      <c r="IT36" s="234"/>
      <c r="IU36" s="234"/>
      <c r="IV36" s="234"/>
    </row>
    <row r="37" spans="1:256" ht="21" customHeight="1">
      <c r="A37" s="392"/>
      <c r="B37" s="386" t="s">
        <v>219</v>
      </c>
      <c r="C37" s="387"/>
      <c r="D37" s="429"/>
      <c r="E37" s="241" t="s">
        <v>151</v>
      </c>
      <c r="F37" s="427"/>
      <c r="G37" s="427"/>
      <c r="H37" s="428">
        <f>IF(F37="","",IF(F37="記録無",0,IF(VALUE(F37)&lt;0.76,0,INT(1.84523*(VALUE(F37)*100-75)^1.348))))</f>
      </c>
      <c r="I37" s="428"/>
      <c r="J37" s="422">
        <f>SUM(H36:I39)</f>
        <v>0</v>
      </c>
      <c r="K37" s="207" t="s">
        <v>150</v>
      </c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/>
      <c r="DJ37" s="234"/>
      <c r="DK37" s="234"/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234"/>
      <c r="DZ37" s="234"/>
      <c r="EA37" s="234"/>
      <c r="EB37" s="234"/>
      <c r="EC37" s="234"/>
      <c r="ED37" s="234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234"/>
      <c r="EX37" s="234"/>
      <c r="EY37" s="234"/>
      <c r="EZ37" s="234"/>
      <c r="FA37" s="234"/>
      <c r="FB37" s="234"/>
      <c r="FC37" s="234"/>
      <c r="FD37" s="234"/>
      <c r="FE37" s="234"/>
      <c r="FF37" s="234"/>
      <c r="FG37" s="234"/>
      <c r="FH37" s="234"/>
      <c r="FI37" s="234"/>
      <c r="FJ37" s="234"/>
      <c r="FK37" s="234"/>
      <c r="FL37" s="234"/>
      <c r="FM37" s="234"/>
      <c r="FN37" s="234"/>
      <c r="FO37" s="234"/>
      <c r="FP37" s="234"/>
      <c r="FQ37" s="234"/>
      <c r="FR37" s="234"/>
      <c r="FS37" s="234"/>
      <c r="FT37" s="234"/>
      <c r="FU37" s="234"/>
      <c r="FV37" s="234"/>
      <c r="FW37" s="234"/>
      <c r="FX37" s="234"/>
      <c r="FY37" s="234"/>
      <c r="FZ37" s="234"/>
      <c r="GA37" s="234"/>
      <c r="GB37" s="234"/>
      <c r="GC37" s="234"/>
      <c r="GD37" s="234"/>
      <c r="GE37" s="234"/>
      <c r="GF37" s="234"/>
      <c r="GG37" s="234"/>
      <c r="GH37" s="234"/>
      <c r="GI37" s="234"/>
      <c r="GJ37" s="234"/>
      <c r="GK37" s="234"/>
      <c r="GL37" s="234"/>
      <c r="GM37" s="234"/>
      <c r="GN37" s="234"/>
      <c r="GO37" s="234"/>
      <c r="GP37" s="234"/>
      <c r="GQ37" s="234"/>
      <c r="GR37" s="234"/>
      <c r="GS37" s="234"/>
      <c r="GT37" s="234"/>
      <c r="GU37" s="234"/>
      <c r="GV37" s="234"/>
      <c r="GW37" s="234"/>
      <c r="GX37" s="234"/>
      <c r="GY37" s="234"/>
      <c r="GZ37" s="234"/>
      <c r="HA37" s="234"/>
      <c r="HB37" s="234"/>
      <c r="HC37" s="234"/>
      <c r="HD37" s="234"/>
      <c r="HE37" s="234"/>
      <c r="HF37" s="234"/>
      <c r="HG37" s="234"/>
      <c r="HH37" s="234"/>
      <c r="HI37" s="234"/>
      <c r="HJ37" s="234"/>
      <c r="HK37" s="234"/>
      <c r="HL37" s="234"/>
      <c r="HM37" s="234"/>
      <c r="HN37" s="234"/>
      <c r="HO37" s="234"/>
      <c r="HP37" s="234"/>
      <c r="HQ37" s="234"/>
      <c r="HR37" s="234"/>
      <c r="HS37" s="234"/>
      <c r="HT37" s="234"/>
      <c r="HU37" s="234"/>
      <c r="HV37" s="234"/>
      <c r="HW37" s="234"/>
      <c r="HX37" s="234"/>
      <c r="HY37" s="234"/>
      <c r="HZ37" s="234"/>
      <c r="IA37" s="234"/>
      <c r="IB37" s="234"/>
      <c r="IC37" s="234"/>
      <c r="ID37" s="234"/>
      <c r="IE37" s="234"/>
      <c r="IF37" s="234"/>
      <c r="IG37" s="234"/>
      <c r="IH37" s="234"/>
      <c r="II37" s="234"/>
      <c r="IJ37" s="234"/>
      <c r="IK37" s="234"/>
      <c r="IL37" s="234"/>
      <c r="IM37" s="234"/>
      <c r="IN37" s="234"/>
      <c r="IO37" s="234"/>
      <c r="IP37" s="234"/>
      <c r="IQ37" s="234"/>
      <c r="IR37" s="234"/>
      <c r="IS37" s="234"/>
      <c r="IT37" s="234"/>
      <c r="IU37" s="234"/>
      <c r="IV37" s="234"/>
    </row>
    <row r="38" spans="1:256" ht="21" customHeight="1">
      <c r="A38" s="393"/>
      <c r="B38" s="388"/>
      <c r="C38" s="389"/>
      <c r="D38" s="429"/>
      <c r="E38" s="241" t="s">
        <v>148</v>
      </c>
      <c r="F38" s="425"/>
      <c r="G38" s="426"/>
      <c r="H38" s="428">
        <f>IF(F38="","",IF(F38="記録無",0,IF(VALUE(F38)&lt;1.53,0,INT(56.0211*(VALUE(F38)-1.5)^1.05))))</f>
      </c>
      <c r="I38" s="428"/>
      <c r="J38" s="423"/>
      <c r="K38" s="207" t="s">
        <v>190</v>
      </c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4"/>
      <c r="FL38" s="234"/>
      <c r="FM38" s="234"/>
      <c r="FN38" s="234"/>
      <c r="FO38" s="234"/>
      <c r="FP38" s="234"/>
      <c r="FQ38" s="234"/>
      <c r="FR38" s="234"/>
      <c r="FS38" s="234"/>
      <c r="FT38" s="234"/>
      <c r="FU38" s="234"/>
      <c r="FV38" s="234"/>
      <c r="FW38" s="234"/>
      <c r="FX38" s="234"/>
      <c r="FY38" s="234"/>
      <c r="FZ38" s="234"/>
      <c r="GA38" s="234"/>
      <c r="GB38" s="234"/>
      <c r="GC38" s="234"/>
      <c r="GD38" s="234"/>
      <c r="GE38" s="234"/>
      <c r="GF38" s="234"/>
      <c r="GG38" s="234"/>
      <c r="GH38" s="234"/>
      <c r="GI38" s="234"/>
      <c r="GJ38" s="234"/>
      <c r="GK38" s="234"/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/>
      <c r="GZ38" s="234"/>
      <c r="HA38" s="234"/>
      <c r="HB38" s="234"/>
      <c r="HC38" s="234"/>
      <c r="HD38" s="234"/>
      <c r="HE38" s="234"/>
      <c r="HF38" s="234"/>
      <c r="HG38" s="234"/>
      <c r="HH38" s="234"/>
      <c r="HI38" s="234"/>
      <c r="HJ38" s="234"/>
      <c r="HK38" s="234"/>
      <c r="HL38" s="234"/>
      <c r="HM38" s="234"/>
      <c r="HN38" s="234"/>
      <c r="HO38" s="234"/>
      <c r="HP38" s="234"/>
      <c r="HQ38" s="234"/>
      <c r="HR38" s="234"/>
      <c r="HS38" s="234"/>
      <c r="HT38" s="234"/>
      <c r="HU38" s="234"/>
      <c r="HV38" s="234"/>
      <c r="HW38" s="234"/>
      <c r="HX38" s="234"/>
      <c r="HY38" s="234"/>
      <c r="HZ38" s="234"/>
      <c r="IA38" s="234"/>
      <c r="IB38" s="234"/>
      <c r="IC38" s="234"/>
      <c r="ID38" s="234"/>
      <c r="IE38" s="234"/>
      <c r="IF38" s="234"/>
      <c r="IG38" s="234"/>
      <c r="IH38" s="234"/>
      <c r="II38" s="234"/>
      <c r="IJ38" s="234"/>
      <c r="IK38" s="234"/>
      <c r="IL38" s="234"/>
      <c r="IM38" s="234"/>
      <c r="IN38" s="234"/>
      <c r="IO38" s="234"/>
      <c r="IP38" s="234"/>
      <c r="IQ38" s="234"/>
      <c r="IR38" s="234"/>
      <c r="IS38" s="234"/>
      <c r="IT38" s="234"/>
      <c r="IU38" s="234"/>
      <c r="IV38" s="234"/>
    </row>
    <row r="39" spans="1:256" ht="21" customHeight="1">
      <c r="A39" s="394"/>
      <c r="B39" s="390"/>
      <c r="C39" s="391"/>
      <c r="D39" s="429"/>
      <c r="E39" s="241" t="s">
        <v>163</v>
      </c>
      <c r="F39" s="242"/>
      <c r="G39" s="243"/>
      <c r="H39" s="428">
        <f>IF(F39="","",IF(F39="記録無",0,IF(VALUE(F39)&gt;42.08,0,INT(4.99087*(42.5-VALUE(F39))^1.81))))</f>
      </c>
      <c r="I39" s="428"/>
      <c r="J39" s="42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4"/>
      <c r="FL39" s="234"/>
      <c r="FM39" s="234"/>
      <c r="FN39" s="234"/>
      <c r="FO39" s="234"/>
      <c r="FP39" s="234"/>
      <c r="FQ39" s="234"/>
      <c r="FR39" s="234"/>
      <c r="FS39" s="234"/>
      <c r="FT39" s="234"/>
      <c r="FU39" s="234"/>
      <c r="FV39" s="234"/>
      <c r="FW39" s="234"/>
      <c r="FX39" s="234"/>
      <c r="FY39" s="234"/>
      <c r="FZ39" s="234"/>
      <c r="GA39" s="234"/>
      <c r="GB39" s="234"/>
      <c r="GC39" s="234"/>
      <c r="GD39" s="234"/>
      <c r="GE39" s="234"/>
      <c r="GF39" s="234"/>
      <c r="GG39" s="234"/>
      <c r="GH39" s="234"/>
      <c r="GI39" s="234"/>
      <c r="GJ39" s="234"/>
      <c r="GK39" s="234"/>
      <c r="GL39" s="234"/>
      <c r="GM39" s="234"/>
      <c r="GN39" s="234"/>
      <c r="GO39" s="234"/>
      <c r="GP39" s="234"/>
      <c r="GQ39" s="234"/>
      <c r="GR39" s="234"/>
      <c r="GS39" s="234"/>
      <c r="GT39" s="234"/>
      <c r="GU39" s="234"/>
      <c r="GV39" s="234"/>
      <c r="GW39" s="234"/>
      <c r="GX39" s="234"/>
      <c r="GY39" s="234"/>
      <c r="GZ39" s="234"/>
      <c r="HA39" s="234"/>
      <c r="HB39" s="234"/>
      <c r="HC39" s="234"/>
      <c r="HD39" s="234"/>
      <c r="HE39" s="234"/>
      <c r="HF39" s="234"/>
      <c r="HG39" s="234"/>
      <c r="HH39" s="234"/>
      <c r="HI39" s="234"/>
      <c r="HJ39" s="234"/>
      <c r="HK39" s="234"/>
      <c r="HL39" s="234"/>
      <c r="HM39" s="234"/>
      <c r="HN39" s="234"/>
      <c r="HO39" s="234"/>
      <c r="HP39" s="234"/>
      <c r="HQ39" s="234"/>
      <c r="HR39" s="234"/>
      <c r="HS39" s="234"/>
      <c r="HT39" s="234"/>
      <c r="HU39" s="234"/>
      <c r="HV39" s="234"/>
      <c r="HW39" s="234"/>
      <c r="HX39" s="234"/>
      <c r="HY39" s="234"/>
      <c r="HZ39" s="234"/>
      <c r="IA39" s="234"/>
      <c r="IB39" s="234"/>
      <c r="IC39" s="234"/>
      <c r="ID39" s="234"/>
      <c r="IE39" s="234"/>
      <c r="IF39" s="234"/>
      <c r="IG39" s="234"/>
      <c r="IH39" s="234"/>
      <c r="II39" s="234"/>
      <c r="IJ39" s="234"/>
      <c r="IK39" s="234"/>
      <c r="IL39" s="234"/>
      <c r="IM39" s="234"/>
      <c r="IN39" s="234"/>
      <c r="IO39" s="234"/>
      <c r="IP39" s="234"/>
      <c r="IQ39" s="234"/>
      <c r="IR39" s="234"/>
      <c r="IS39" s="234"/>
      <c r="IT39" s="234"/>
      <c r="IU39" s="234"/>
      <c r="IV39" s="234"/>
    </row>
    <row r="40" spans="1:256" ht="10.5" customHeight="1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  <c r="FH40" s="234"/>
      <c r="FI40" s="234"/>
      <c r="FJ40" s="234"/>
      <c r="FK40" s="234"/>
      <c r="FL40" s="234"/>
      <c r="FM40" s="234"/>
      <c r="FN40" s="234"/>
      <c r="FO40" s="234"/>
      <c r="FP40" s="234"/>
      <c r="FQ40" s="234"/>
      <c r="FR40" s="234"/>
      <c r="FS40" s="234"/>
      <c r="FT40" s="234"/>
      <c r="FU40" s="234"/>
      <c r="FV40" s="234"/>
      <c r="FW40" s="234"/>
      <c r="FX40" s="234"/>
      <c r="FY40" s="234"/>
      <c r="FZ40" s="234"/>
      <c r="GA40" s="234"/>
      <c r="GB40" s="234"/>
      <c r="GC40" s="234"/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  <c r="GO40" s="234"/>
      <c r="GP40" s="234"/>
      <c r="GQ40" s="234"/>
      <c r="GR40" s="234"/>
      <c r="GS40" s="234"/>
      <c r="GT40" s="234"/>
      <c r="GU40" s="234"/>
      <c r="GV40" s="234"/>
      <c r="GW40" s="234"/>
      <c r="GX40" s="234"/>
      <c r="GY40" s="234"/>
      <c r="GZ40" s="234"/>
      <c r="HA40" s="234"/>
      <c r="HB40" s="234"/>
      <c r="HC40" s="234"/>
      <c r="HD40" s="234"/>
      <c r="HE40" s="234"/>
      <c r="HF40" s="234"/>
      <c r="HG40" s="234"/>
      <c r="HH40" s="234"/>
      <c r="HI40" s="234"/>
      <c r="HJ40" s="234"/>
      <c r="HK40" s="234"/>
      <c r="HL40" s="234"/>
      <c r="HM40" s="234"/>
      <c r="HN40" s="234"/>
      <c r="HO40" s="234"/>
      <c r="HP40" s="234"/>
      <c r="HQ40" s="234"/>
      <c r="HR40" s="234"/>
      <c r="HS40" s="234"/>
      <c r="HT40" s="234"/>
      <c r="HU40" s="234"/>
      <c r="HV40" s="234"/>
      <c r="HW40" s="234"/>
      <c r="HX40" s="234"/>
      <c r="HY40" s="234"/>
      <c r="HZ40" s="234"/>
      <c r="IA40" s="234"/>
      <c r="IB40" s="234"/>
      <c r="IC40" s="234"/>
      <c r="ID40" s="234"/>
      <c r="IE40" s="234"/>
      <c r="IF40" s="234"/>
      <c r="IG40" s="234"/>
      <c r="IH40" s="234"/>
      <c r="II40" s="234"/>
      <c r="IJ40" s="234"/>
      <c r="IK40" s="234"/>
      <c r="IL40" s="234"/>
      <c r="IM40" s="234"/>
      <c r="IN40" s="234"/>
      <c r="IO40" s="234"/>
      <c r="IP40" s="234"/>
      <c r="IQ40" s="234"/>
      <c r="IR40" s="234"/>
      <c r="IS40" s="234"/>
      <c r="IT40" s="234"/>
      <c r="IU40" s="234"/>
      <c r="IV40" s="234"/>
    </row>
    <row r="41" spans="1:256" ht="22.5" customHeight="1">
      <c r="A41" s="234" t="s">
        <v>227</v>
      </c>
      <c r="C41" s="235" t="s">
        <v>165</v>
      </c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Y41" s="234"/>
      <c r="DZ41" s="234"/>
      <c r="EA41" s="234"/>
      <c r="EB41" s="234"/>
      <c r="EC41" s="234"/>
      <c r="ED41" s="234"/>
      <c r="EE41" s="234"/>
      <c r="EF41" s="234"/>
      <c r="EG41" s="234"/>
      <c r="EH41" s="234"/>
      <c r="EI41" s="234"/>
      <c r="EJ41" s="234"/>
      <c r="EK41" s="234"/>
      <c r="EL41" s="234"/>
      <c r="EM41" s="234"/>
      <c r="EN41" s="234"/>
      <c r="EO41" s="234"/>
      <c r="EP41" s="234"/>
      <c r="EQ41" s="234"/>
      <c r="ER41" s="234"/>
      <c r="ES41" s="234"/>
      <c r="ET41" s="234"/>
      <c r="EU41" s="234"/>
      <c r="EV41" s="234"/>
      <c r="EW41" s="234"/>
      <c r="EX41" s="234"/>
      <c r="EY41" s="234"/>
      <c r="EZ41" s="234"/>
      <c r="FA41" s="234"/>
      <c r="FB41" s="234"/>
      <c r="FC41" s="234"/>
      <c r="FD41" s="234"/>
      <c r="FE41" s="234"/>
      <c r="FF41" s="234"/>
      <c r="FG41" s="234"/>
      <c r="FH41" s="234"/>
      <c r="FI41" s="234"/>
      <c r="FJ41" s="234"/>
      <c r="FK41" s="234"/>
      <c r="FL41" s="234"/>
      <c r="FM41" s="234"/>
      <c r="FN41" s="234"/>
      <c r="FO41" s="234"/>
      <c r="FP41" s="234"/>
      <c r="FQ41" s="234"/>
      <c r="FR41" s="234"/>
      <c r="FS41" s="234"/>
      <c r="FT41" s="234"/>
      <c r="FU41" s="234"/>
      <c r="FV41" s="234"/>
      <c r="FW41" s="234"/>
      <c r="FX41" s="234"/>
      <c r="FY41" s="234"/>
      <c r="FZ41" s="234"/>
      <c r="GA41" s="234"/>
      <c r="GB41" s="234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  <c r="GO41" s="234"/>
      <c r="GP41" s="234"/>
      <c r="GQ41" s="234"/>
      <c r="GR41" s="234"/>
      <c r="GS41" s="234"/>
      <c r="GT41" s="234"/>
      <c r="GU41" s="234"/>
      <c r="GV41" s="234"/>
      <c r="GW41" s="234"/>
      <c r="GX41" s="234"/>
      <c r="GY41" s="234"/>
      <c r="GZ41" s="234"/>
      <c r="HA41" s="234"/>
      <c r="HB41" s="234"/>
      <c r="HC41" s="234"/>
      <c r="HD41" s="234"/>
      <c r="HE41" s="234"/>
      <c r="HF41" s="234"/>
      <c r="HG41" s="234"/>
      <c r="HH41" s="234"/>
      <c r="HI41" s="234"/>
      <c r="HJ41" s="234"/>
      <c r="HK41" s="234"/>
      <c r="HL41" s="234"/>
      <c r="HM41" s="234"/>
      <c r="HN41" s="234"/>
      <c r="HO41" s="234"/>
      <c r="HP41" s="234"/>
      <c r="HQ41" s="234"/>
      <c r="HR41" s="234"/>
      <c r="HS41" s="234"/>
      <c r="HT41" s="234"/>
      <c r="HU41" s="234"/>
      <c r="HV41" s="234"/>
      <c r="HW41" s="234"/>
      <c r="HX41" s="234"/>
      <c r="HY41" s="234"/>
      <c r="HZ41" s="234"/>
      <c r="IA41" s="234"/>
      <c r="IB41" s="234"/>
      <c r="IC41" s="234"/>
      <c r="ID41" s="234"/>
      <c r="IE41" s="234"/>
      <c r="IF41" s="234"/>
      <c r="IG41" s="234"/>
      <c r="IH41" s="234"/>
      <c r="II41" s="234"/>
      <c r="IJ41" s="234"/>
      <c r="IK41" s="234"/>
      <c r="IL41" s="234"/>
      <c r="IM41" s="234"/>
      <c r="IN41" s="234"/>
      <c r="IO41" s="234"/>
      <c r="IP41" s="234"/>
      <c r="IQ41" s="234"/>
      <c r="IR41" s="234"/>
      <c r="IS41" s="234"/>
      <c r="IT41" s="234"/>
      <c r="IU41" s="234"/>
      <c r="IV41" s="234"/>
    </row>
    <row r="42" spans="1:256" ht="12" customHeight="1">
      <c r="A42" s="236" t="s">
        <v>139</v>
      </c>
      <c r="B42" s="236"/>
      <c r="C42" s="236"/>
      <c r="D42" s="237" t="s">
        <v>41</v>
      </c>
      <c r="E42" s="421" t="s">
        <v>140</v>
      </c>
      <c r="F42" s="421"/>
      <c r="G42" s="421" t="s">
        <v>141</v>
      </c>
      <c r="H42" s="421"/>
      <c r="I42" s="421" t="s">
        <v>142</v>
      </c>
      <c r="J42" s="421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  <c r="DK42" s="234"/>
      <c r="DL42" s="234"/>
      <c r="DM42" s="234"/>
      <c r="DN42" s="234"/>
      <c r="DO42" s="234"/>
      <c r="DP42" s="234"/>
      <c r="DQ42" s="234"/>
      <c r="DR42" s="234"/>
      <c r="DS42" s="234"/>
      <c r="DT42" s="234"/>
      <c r="DU42" s="234"/>
      <c r="DV42" s="234"/>
      <c r="DW42" s="234"/>
      <c r="DX42" s="234"/>
      <c r="DY42" s="234"/>
      <c r="DZ42" s="234"/>
      <c r="EA42" s="234"/>
      <c r="EB42" s="234"/>
      <c r="EC42" s="234"/>
      <c r="ED42" s="234"/>
      <c r="EE42" s="234"/>
      <c r="EF42" s="234"/>
      <c r="EG42" s="234"/>
      <c r="EH42" s="234"/>
      <c r="EI42" s="234"/>
      <c r="EJ42" s="234"/>
      <c r="EK42" s="234"/>
      <c r="EL42" s="234"/>
      <c r="EM42" s="234"/>
      <c r="EN42" s="234"/>
      <c r="EO42" s="234"/>
      <c r="EP42" s="234"/>
      <c r="EQ42" s="234"/>
      <c r="ER42" s="234"/>
      <c r="ES42" s="234"/>
      <c r="ET42" s="234"/>
      <c r="EU42" s="234"/>
      <c r="EV42" s="234"/>
      <c r="EW42" s="234"/>
      <c r="EX42" s="234"/>
      <c r="EY42" s="234"/>
      <c r="EZ42" s="234"/>
      <c r="FA42" s="234"/>
      <c r="FB42" s="234"/>
      <c r="FC42" s="234"/>
      <c r="FD42" s="234"/>
      <c r="FE42" s="234"/>
      <c r="FF42" s="234"/>
      <c r="FG42" s="234"/>
      <c r="FH42" s="234"/>
      <c r="FI42" s="234"/>
      <c r="FJ42" s="234"/>
      <c r="FK42" s="234"/>
      <c r="FL42" s="234"/>
      <c r="FM42" s="234"/>
      <c r="FN42" s="234"/>
      <c r="FO42" s="234"/>
      <c r="FP42" s="234"/>
      <c r="FQ42" s="234"/>
      <c r="FR42" s="234"/>
      <c r="FS42" s="234"/>
      <c r="FT42" s="234"/>
      <c r="FU42" s="234"/>
      <c r="FV42" s="234"/>
      <c r="FW42" s="234"/>
      <c r="FX42" s="234"/>
      <c r="FY42" s="234"/>
      <c r="FZ42" s="234"/>
      <c r="GA42" s="234"/>
      <c r="GB42" s="234"/>
      <c r="GC42" s="234"/>
      <c r="GD42" s="234"/>
      <c r="GE42" s="234"/>
      <c r="GF42" s="234"/>
      <c r="GG42" s="234"/>
      <c r="GH42" s="234"/>
      <c r="GI42" s="234"/>
      <c r="GJ42" s="234"/>
      <c r="GK42" s="234"/>
      <c r="GL42" s="234"/>
      <c r="GM42" s="234"/>
      <c r="GN42" s="234"/>
      <c r="GO42" s="234"/>
      <c r="GP42" s="234"/>
      <c r="GQ42" s="234"/>
      <c r="GR42" s="234"/>
      <c r="GS42" s="234"/>
      <c r="GT42" s="234"/>
      <c r="GU42" s="234"/>
      <c r="GV42" s="234"/>
      <c r="GW42" s="234"/>
      <c r="GX42" s="234"/>
      <c r="GY42" s="234"/>
      <c r="GZ42" s="234"/>
      <c r="HA42" s="234"/>
      <c r="HB42" s="234"/>
      <c r="HC42" s="234"/>
      <c r="HD42" s="234"/>
      <c r="HE42" s="234"/>
      <c r="HF42" s="234"/>
      <c r="HG42" s="234"/>
      <c r="HH42" s="234"/>
      <c r="HI42" s="234"/>
      <c r="HJ42" s="234"/>
      <c r="HK42" s="234"/>
      <c r="HL42" s="234"/>
      <c r="HM42" s="234"/>
      <c r="HN42" s="234"/>
      <c r="HO42" s="234"/>
      <c r="HP42" s="234"/>
      <c r="HQ42" s="234"/>
      <c r="HR42" s="234"/>
      <c r="HS42" s="234"/>
      <c r="HT42" s="234"/>
      <c r="HU42" s="234"/>
      <c r="HV42" s="234"/>
      <c r="HW42" s="234"/>
      <c r="HX42" s="234"/>
      <c r="HY42" s="234"/>
      <c r="HZ42" s="234"/>
      <c r="IA42" s="234"/>
      <c r="IB42" s="234"/>
      <c r="IC42" s="234"/>
      <c r="ID42" s="234"/>
      <c r="IE42" s="234"/>
      <c r="IF42" s="234"/>
      <c r="IG42" s="234"/>
      <c r="IH42" s="234"/>
      <c r="II42" s="234"/>
      <c r="IJ42" s="234"/>
      <c r="IK42" s="234"/>
      <c r="IL42" s="234"/>
      <c r="IM42" s="234"/>
      <c r="IN42" s="234"/>
      <c r="IO42" s="234"/>
      <c r="IP42" s="234"/>
      <c r="IQ42" s="234"/>
      <c r="IR42" s="234"/>
      <c r="IS42" s="234"/>
      <c r="IT42" s="234"/>
      <c r="IU42" s="234"/>
      <c r="IV42" s="234"/>
    </row>
    <row r="43" spans="1:256" ht="25.5" customHeight="1">
      <c r="A43" s="238" t="s">
        <v>143</v>
      </c>
      <c r="B43" s="239"/>
      <c r="C43" s="239"/>
      <c r="D43" s="240"/>
      <c r="E43" s="421"/>
      <c r="F43" s="421"/>
      <c r="G43" s="421"/>
      <c r="H43" s="421"/>
      <c r="I43" s="421"/>
      <c r="J43" s="421"/>
      <c r="K43" s="234"/>
      <c r="L43" s="234" t="s">
        <v>144</v>
      </c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23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  <c r="FF43" s="234"/>
      <c r="FG43" s="234"/>
      <c r="FH43" s="234"/>
      <c r="FI43" s="234"/>
      <c r="FJ43" s="234"/>
      <c r="FK43" s="234"/>
      <c r="FL43" s="234"/>
      <c r="FM43" s="234"/>
      <c r="FN43" s="234"/>
      <c r="FO43" s="234"/>
      <c r="FP43" s="234"/>
      <c r="FQ43" s="234"/>
      <c r="FR43" s="234"/>
      <c r="FS43" s="234"/>
      <c r="FT43" s="234"/>
      <c r="FU43" s="234"/>
      <c r="FV43" s="234"/>
      <c r="FW43" s="234"/>
      <c r="FX43" s="234"/>
      <c r="FY43" s="234"/>
      <c r="FZ43" s="234"/>
      <c r="GA43" s="234"/>
      <c r="GB43" s="234"/>
      <c r="GC43" s="234"/>
      <c r="GD43" s="234"/>
      <c r="GE43" s="234"/>
      <c r="GF43" s="234"/>
      <c r="GG43" s="234"/>
      <c r="GH43" s="234"/>
      <c r="GI43" s="234"/>
      <c r="GJ43" s="234"/>
      <c r="GK43" s="234"/>
      <c r="GL43" s="234"/>
      <c r="GM43" s="234"/>
      <c r="GN43" s="234"/>
      <c r="GO43" s="234"/>
      <c r="GP43" s="234"/>
      <c r="GQ43" s="234"/>
      <c r="GR43" s="234"/>
      <c r="GS43" s="234"/>
      <c r="GT43" s="234"/>
      <c r="GU43" s="234"/>
      <c r="GV43" s="234"/>
      <c r="GW43" s="234"/>
      <c r="GX43" s="234"/>
      <c r="GY43" s="234"/>
      <c r="GZ43" s="234"/>
      <c r="HA43" s="234"/>
      <c r="HB43" s="234"/>
      <c r="HC43" s="234"/>
      <c r="HD43" s="234"/>
      <c r="HE43" s="234"/>
      <c r="HF43" s="234"/>
      <c r="HG43" s="234"/>
      <c r="HH43" s="234"/>
      <c r="HI43" s="234"/>
      <c r="HJ43" s="234"/>
      <c r="HK43" s="234"/>
      <c r="HL43" s="234"/>
      <c r="HM43" s="234"/>
      <c r="HN43" s="234"/>
      <c r="HO43" s="234"/>
      <c r="HP43" s="234"/>
      <c r="HQ43" s="234"/>
      <c r="HR43" s="234"/>
      <c r="HS43" s="234"/>
      <c r="HT43" s="234"/>
      <c r="HU43" s="234"/>
      <c r="HV43" s="234"/>
      <c r="HW43" s="234"/>
      <c r="HX43" s="234"/>
      <c r="HY43" s="234"/>
      <c r="HZ43" s="234"/>
      <c r="IA43" s="234"/>
      <c r="IB43" s="234"/>
      <c r="IC43" s="234"/>
      <c r="ID43" s="234"/>
      <c r="IE43" s="234"/>
      <c r="IF43" s="234"/>
      <c r="IG43" s="234"/>
      <c r="IH43" s="234"/>
      <c r="II43" s="234"/>
      <c r="IJ43" s="234"/>
      <c r="IK43" s="234"/>
      <c r="IL43" s="234"/>
      <c r="IM43" s="234"/>
      <c r="IN43" s="234"/>
      <c r="IO43" s="234"/>
      <c r="IP43" s="234"/>
      <c r="IQ43" s="234"/>
      <c r="IR43" s="234"/>
      <c r="IS43" s="234"/>
      <c r="IT43" s="234"/>
      <c r="IU43" s="234"/>
      <c r="IV43" s="234"/>
    </row>
    <row r="44" spans="1:256" ht="21" customHeight="1">
      <c r="A44" s="404" t="s">
        <v>220</v>
      </c>
      <c r="B44" s="405"/>
      <c r="C44" s="406"/>
      <c r="D44" s="429" t="s">
        <v>145</v>
      </c>
      <c r="E44" s="241" t="s">
        <v>160</v>
      </c>
      <c r="F44" s="242"/>
      <c r="G44" s="243"/>
      <c r="H44" s="428">
        <f>IF(F44="","",IF(F44="記録無",0,IF(VALUE(F44)&gt;26.4,0,INT(9.23076*(26.7-VALUE(F44))^1.835))))</f>
      </c>
      <c r="I44" s="428"/>
      <c r="J44" s="241" t="s">
        <v>147</v>
      </c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34"/>
      <c r="FH44" s="234"/>
      <c r="FI44" s="234"/>
      <c r="FJ44" s="234"/>
      <c r="FK44" s="234"/>
      <c r="FL44" s="234"/>
      <c r="FM44" s="234"/>
      <c r="FN44" s="234"/>
      <c r="FO44" s="234"/>
      <c r="FP44" s="234"/>
      <c r="FQ44" s="234"/>
      <c r="FR44" s="234"/>
      <c r="FS44" s="234"/>
      <c r="FT44" s="234"/>
      <c r="FU44" s="234"/>
      <c r="FV44" s="234"/>
      <c r="FW44" s="234"/>
      <c r="FX44" s="234"/>
      <c r="FY44" s="234"/>
      <c r="FZ44" s="234"/>
      <c r="GA44" s="234"/>
      <c r="GB44" s="234"/>
      <c r="GC44" s="234"/>
      <c r="GD44" s="234"/>
      <c r="GE44" s="234"/>
      <c r="GF44" s="234"/>
      <c r="GG44" s="234"/>
      <c r="GH44" s="234"/>
      <c r="GI44" s="234"/>
      <c r="GJ44" s="234"/>
      <c r="GK44" s="234"/>
      <c r="GL44" s="234"/>
      <c r="GM44" s="234"/>
      <c r="GN44" s="234"/>
      <c r="GO44" s="234"/>
      <c r="GP44" s="234"/>
      <c r="GQ44" s="234"/>
      <c r="GR44" s="234"/>
      <c r="GS44" s="234"/>
      <c r="GT44" s="234"/>
      <c r="GU44" s="234"/>
      <c r="GV44" s="234"/>
      <c r="GW44" s="234"/>
      <c r="GX44" s="234"/>
      <c r="GY44" s="234"/>
      <c r="GZ44" s="234"/>
      <c r="HA44" s="234"/>
      <c r="HB44" s="234"/>
      <c r="HC44" s="234"/>
      <c r="HD44" s="234"/>
      <c r="HE44" s="234"/>
      <c r="HF44" s="234"/>
      <c r="HG44" s="234"/>
      <c r="HH44" s="234"/>
      <c r="HI44" s="234"/>
      <c r="HJ44" s="234"/>
      <c r="HK44" s="234"/>
      <c r="HL44" s="234"/>
      <c r="HM44" s="234"/>
      <c r="HN44" s="234"/>
      <c r="HO44" s="234"/>
      <c r="HP44" s="234"/>
      <c r="HQ44" s="234"/>
      <c r="HR44" s="234"/>
      <c r="HS44" s="234"/>
      <c r="HT44" s="234"/>
      <c r="HU44" s="234"/>
      <c r="HV44" s="234"/>
      <c r="HW44" s="234"/>
      <c r="HX44" s="234"/>
      <c r="HY44" s="234"/>
      <c r="HZ44" s="234"/>
      <c r="IA44" s="234"/>
      <c r="IB44" s="234"/>
      <c r="IC44" s="234"/>
      <c r="ID44" s="234"/>
      <c r="IE44" s="234"/>
      <c r="IF44" s="234"/>
      <c r="IG44" s="234"/>
      <c r="IH44" s="234"/>
      <c r="II44" s="234"/>
      <c r="IJ44" s="234"/>
      <c r="IK44" s="234"/>
      <c r="IL44" s="234"/>
      <c r="IM44" s="234"/>
      <c r="IN44" s="234"/>
      <c r="IO44" s="234"/>
      <c r="IP44" s="234"/>
      <c r="IQ44" s="234"/>
      <c r="IR44" s="234"/>
      <c r="IS44" s="234"/>
      <c r="IT44" s="234"/>
      <c r="IU44" s="234"/>
      <c r="IV44" s="234"/>
    </row>
    <row r="45" spans="1:256" ht="21" customHeight="1">
      <c r="A45" s="392"/>
      <c r="B45" s="386" t="s">
        <v>219</v>
      </c>
      <c r="C45" s="387"/>
      <c r="D45" s="429"/>
      <c r="E45" s="241" t="s">
        <v>151</v>
      </c>
      <c r="F45" s="427"/>
      <c r="G45" s="427"/>
      <c r="H45" s="428">
        <f>IF(F45="","",IF(F45="記録無",0,IF(VALUE(F45)&lt;0.76,0,INT(1.84523*(VALUE(F45)*100-75)^1.348))))</f>
      </c>
      <c r="I45" s="428"/>
      <c r="J45" s="422">
        <f>SUM(H44:I47)</f>
        <v>0</v>
      </c>
      <c r="K45" s="207" t="s">
        <v>150</v>
      </c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4"/>
      <c r="CS45" s="234"/>
      <c r="CT45" s="234"/>
      <c r="CU45" s="234"/>
      <c r="CV45" s="234"/>
      <c r="CW45" s="234"/>
      <c r="CX45" s="234"/>
      <c r="CY45" s="234"/>
      <c r="CZ45" s="234"/>
      <c r="DA45" s="234"/>
      <c r="DB45" s="234"/>
      <c r="DC45" s="234"/>
      <c r="DD45" s="234"/>
      <c r="DE45" s="234"/>
      <c r="DF45" s="234"/>
      <c r="DG45" s="234"/>
      <c r="DH45" s="234"/>
      <c r="DI45" s="234"/>
      <c r="DJ45" s="234"/>
      <c r="DK45" s="234"/>
      <c r="DL45" s="234"/>
      <c r="DM45" s="234"/>
      <c r="DN45" s="234"/>
      <c r="DO45" s="234"/>
      <c r="DP45" s="234"/>
      <c r="DQ45" s="234"/>
      <c r="DR45" s="234"/>
      <c r="DS45" s="234"/>
      <c r="DT45" s="234"/>
      <c r="DU45" s="234"/>
      <c r="DV45" s="234"/>
      <c r="DW45" s="234"/>
      <c r="DX45" s="234"/>
      <c r="DY45" s="234"/>
      <c r="DZ45" s="234"/>
      <c r="EA45" s="234"/>
      <c r="EB45" s="234"/>
      <c r="EC45" s="234"/>
      <c r="ED45" s="234"/>
      <c r="EE45" s="234"/>
      <c r="EF45" s="234"/>
      <c r="EG45" s="234"/>
      <c r="EH45" s="234"/>
      <c r="EI45" s="234"/>
      <c r="EJ45" s="234"/>
      <c r="EK45" s="234"/>
      <c r="EL45" s="234"/>
      <c r="EM45" s="234"/>
      <c r="EN45" s="234"/>
      <c r="EO45" s="234"/>
      <c r="EP45" s="234"/>
      <c r="EQ45" s="234"/>
      <c r="ER45" s="234"/>
      <c r="ES45" s="234"/>
      <c r="ET45" s="234"/>
      <c r="EU45" s="234"/>
      <c r="EV45" s="234"/>
      <c r="EW45" s="234"/>
      <c r="EX45" s="234"/>
      <c r="EY45" s="234"/>
      <c r="EZ45" s="234"/>
      <c r="FA45" s="234"/>
      <c r="FB45" s="234"/>
      <c r="FC45" s="234"/>
      <c r="FD45" s="234"/>
      <c r="FE45" s="234"/>
      <c r="FF45" s="234"/>
      <c r="FG45" s="234"/>
      <c r="FH45" s="234"/>
      <c r="FI45" s="234"/>
      <c r="FJ45" s="234"/>
      <c r="FK45" s="234"/>
      <c r="FL45" s="234"/>
      <c r="FM45" s="234"/>
      <c r="FN45" s="234"/>
      <c r="FO45" s="234"/>
      <c r="FP45" s="234"/>
      <c r="FQ45" s="234"/>
      <c r="FR45" s="234"/>
      <c r="FS45" s="234"/>
      <c r="FT45" s="234"/>
      <c r="FU45" s="234"/>
      <c r="FV45" s="234"/>
      <c r="FW45" s="234"/>
      <c r="FX45" s="234"/>
      <c r="FY45" s="234"/>
      <c r="FZ45" s="234"/>
      <c r="GA45" s="234"/>
      <c r="GB45" s="234"/>
      <c r="GC45" s="234"/>
      <c r="GD45" s="234"/>
      <c r="GE45" s="234"/>
      <c r="GF45" s="234"/>
      <c r="GG45" s="234"/>
      <c r="GH45" s="234"/>
      <c r="GI45" s="234"/>
      <c r="GJ45" s="234"/>
      <c r="GK45" s="234"/>
      <c r="GL45" s="234"/>
      <c r="GM45" s="234"/>
      <c r="GN45" s="234"/>
      <c r="GO45" s="234"/>
      <c r="GP45" s="234"/>
      <c r="GQ45" s="234"/>
      <c r="GR45" s="234"/>
      <c r="GS45" s="234"/>
      <c r="GT45" s="234"/>
      <c r="GU45" s="234"/>
      <c r="GV45" s="234"/>
      <c r="GW45" s="234"/>
      <c r="GX45" s="234"/>
      <c r="GY45" s="234"/>
      <c r="GZ45" s="234"/>
      <c r="HA45" s="234"/>
      <c r="HB45" s="234"/>
      <c r="HC45" s="234"/>
      <c r="HD45" s="234"/>
      <c r="HE45" s="234"/>
      <c r="HF45" s="234"/>
      <c r="HG45" s="234"/>
      <c r="HH45" s="234"/>
      <c r="HI45" s="234"/>
      <c r="HJ45" s="234"/>
      <c r="HK45" s="234"/>
      <c r="HL45" s="234"/>
      <c r="HM45" s="234"/>
      <c r="HN45" s="234"/>
      <c r="HO45" s="234"/>
      <c r="HP45" s="234"/>
      <c r="HQ45" s="234"/>
      <c r="HR45" s="234"/>
      <c r="HS45" s="234"/>
      <c r="HT45" s="234"/>
      <c r="HU45" s="234"/>
      <c r="HV45" s="234"/>
      <c r="HW45" s="234"/>
      <c r="HX45" s="234"/>
      <c r="HY45" s="234"/>
      <c r="HZ45" s="234"/>
      <c r="IA45" s="234"/>
      <c r="IB45" s="234"/>
      <c r="IC45" s="234"/>
      <c r="ID45" s="234"/>
      <c r="IE45" s="234"/>
      <c r="IF45" s="234"/>
      <c r="IG45" s="234"/>
      <c r="IH45" s="234"/>
      <c r="II45" s="234"/>
      <c r="IJ45" s="234"/>
      <c r="IK45" s="234"/>
      <c r="IL45" s="234"/>
      <c r="IM45" s="234"/>
      <c r="IN45" s="234"/>
      <c r="IO45" s="234"/>
      <c r="IP45" s="234"/>
      <c r="IQ45" s="234"/>
      <c r="IR45" s="234"/>
      <c r="IS45" s="234"/>
      <c r="IT45" s="234"/>
      <c r="IU45" s="234"/>
      <c r="IV45" s="234"/>
    </row>
    <row r="46" spans="1:256" ht="21" customHeight="1">
      <c r="A46" s="393"/>
      <c r="B46" s="388"/>
      <c r="C46" s="389"/>
      <c r="D46" s="429"/>
      <c r="E46" s="241" t="s">
        <v>148</v>
      </c>
      <c r="F46" s="425"/>
      <c r="G46" s="426"/>
      <c r="H46" s="428">
        <f>IF(F46="","",IF(F46="記録無",0,IF(VALUE(F46)&lt;1.53,0,INT(56.0211*(VALUE(F46)-1.5)^1.05))))</f>
      </c>
      <c r="I46" s="428"/>
      <c r="J46" s="423"/>
      <c r="K46" s="207" t="s">
        <v>190</v>
      </c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Y46" s="234"/>
      <c r="DZ46" s="234"/>
      <c r="EA46" s="234"/>
      <c r="EB46" s="234"/>
      <c r="EC46" s="234"/>
      <c r="ED46" s="234"/>
      <c r="EE46" s="234"/>
      <c r="EF46" s="234"/>
      <c r="EG46" s="234"/>
      <c r="EH46" s="234"/>
      <c r="EI46" s="234"/>
      <c r="EJ46" s="234"/>
      <c r="EK46" s="234"/>
      <c r="EL46" s="234"/>
      <c r="EM46" s="234"/>
      <c r="EN46" s="234"/>
      <c r="EO46" s="234"/>
      <c r="EP46" s="234"/>
      <c r="EQ46" s="234"/>
      <c r="ER46" s="234"/>
      <c r="ES46" s="234"/>
      <c r="ET46" s="234"/>
      <c r="EU46" s="234"/>
      <c r="EV46" s="234"/>
      <c r="EW46" s="234"/>
      <c r="EX46" s="234"/>
      <c r="EY46" s="234"/>
      <c r="EZ46" s="234"/>
      <c r="FA46" s="234"/>
      <c r="FB46" s="234"/>
      <c r="FC46" s="234"/>
      <c r="FD46" s="234"/>
      <c r="FE46" s="234"/>
      <c r="FF46" s="234"/>
      <c r="FG46" s="234"/>
      <c r="FH46" s="234"/>
      <c r="FI46" s="234"/>
      <c r="FJ46" s="234"/>
      <c r="FK46" s="234"/>
      <c r="FL46" s="234"/>
      <c r="FM46" s="234"/>
      <c r="FN46" s="234"/>
      <c r="FO46" s="234"/>
      <c r="FP46" s="234"/>
      <c r="FQ46" s="234"/>
      <c r="FR46" s="234"/>
      <c r="FS46" s="234"/>
      <c r="FT46" s="234"/>
      <c r="FU46" s="234"/>
      <c r="FV46" s="234"/>
      <c r="FW46" s="234"/>
      <c r="FX46" s="234"/>
      <c r="FY46" s="234"/>
      <c r="FZ46" s="234"/>
      <c r="GA46" s="234"/>
      <c r="GB46" s="234"/>
      <c r="GC46" s="234"/>
      <c r="GD46" s="234"/>
      <c r="GE46" s="234"/>
      <c r="GF46" s="234"/>
      <c r="GG46" s="234"/>
      <c r="GH46" s="234"/>
      <c r="GI46" s="234"/>
      <c r="GJ46" s="234"/>
      <c r="GK46" s="234"/>
      <c r="GL46" s="234"/>
      <c r="GM46" s="234"/>
      <c r="GN46" s="234"/>
      <c r="GO46" s="234"/>
      <c r="GP46" s="234"/>
      <c r="GQ46" s="234"/>
      <c r="GR46" s="234"/>
      <c r="GS46" s="234"/>
      <c r="GT46" s="234"/>
      <c r="GU46" s="234"/>
      <c r="GV46" s="234"/>
      <c r="GW46" s="234"/>
      <c r="GX46" s="234"/>
      <c r="GY46" s="234"/>
      <c r="GZ46" s="234"/>
      <c r="HA46" s="234"/>
      <c r="HB46" s="234"/>
      <c r="HC46" s="234"/>
      <c r="HD46" s="234"/>
      <c r="HE46" s="234"/>
      <c r="HF46" s="234"/>
      <c r="HG46" s="234"/>
      <c r="HH46" s="234"/>
      <c r="HI46" s="234"/>
      <c r="HJ46" s="234"/>
      <c r="HK46" s="234"/>
      <c r="HL46" s="234"/>
      <c r="HM46" s="234"/>
      <c r="HN46" s="234"/>
      <c r="HO46" s="234"/>
      <c r="HP46" s="234"/>
      <c r="HQ46" s="234"/>
      <c r="HR46" s="234"/>
      <c r="HS46" s="234"/>
      <c r="HT46" s="234"/>
      <c r="HU46" s="234"/>
      <c r="HV46" s="234"/>
      <c r="HW46" s="234"/>
      <c r="HX46" s="234"/>
      <c r="HY46" s="234"/>
      <c r="HZ46" s="234"/>
      <c r="IA46" s="234"/>
      <c r="IB46" s="234"/>
      <c r="IC46" s="234"/>
      <c r="ID46" s="234"/>
      <c r="IE46" s="234"/>
      <c r="IF46" s="234"/>
      <c r="IG46" s="234"/>
      <c r="IH46" s="234"/>
      <c r="II46" s="234"/>
      <c r="IJ46" s="234"/>
      <c r="IK46" s="234"/>
      <c r="IL46" s="234"/>
      <c r="IM46" s="234"/>
      <c r="IN46" s="234"/>
      <c r="IO46" s="234"/>
      <c r="IP46" s="234"/>
      <c r="IQ46" s="234"/>
      <c r="IR46" s="234"/>
      <c r="IS46" s="234"/>
      <c r="IT46" s="234"/>
      <c r="IU46" s="234"/>
      <c r="IV46" s="234"/>
    </row>
    <row r="47" spans="1:256" ht="21" customHeight="1">
      <c r="A47" s="394"/>
      <c r="B47" s="390"/>
      <c r="C47" s="391"/>
      <c r="D47" s="429"/>
      <c r="E47" s="241" t="s">
        <v>163</v>
      </c>
      <c r="F47" s="242"/>
      <c r="G47" s="243"/>
      <c r="H47" s="428">
        <f>IF(F47="","",IF(F47="記録無",0,IF(VALUE(F47)&gt;42.08,0,INT(4.99087*(42.5-VALUE(F47))^1.81))))</f>
      </c>
      <c r="I47" s="428"/>
      <c r="J47" s="42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4"/>
      <c r="DN47" s="234"/>
      <c r="DO47" s="234"/>
      <c r="DP47" s="234"/>
      <c r="DQ47" s="234"/>
      <c r="DR47" s="234"/>
      <c r="DS47" s="234"/>
      <c r="DT47" s="234"/>
      <c r="DU47" s="234"/>
      <c r="DV47" s="234"/>
      <c r="DW47" s="234"/>
      <c r="DX47" s="234"/>
      <c r="DY47" s="234"/>
      <c r="DZ47" s="234"/>
      <c r="EA47" s="234"/>
      <c r="EB47" s="234"/>
      <c r="EC47" s="234"/>
      <c r="ED47" s="234"/>
      <c r="EE47" s="234"/>
      <c r="EF47" s="234"/>
      <c r="EG47" s="234"/>
      <c r="EH47" s="234"/>
      <c r="EI47" s="234"/>
      <c r="EJ47" s="234"/>
      <c r="EK47" s="234"/>
      <c r="EL47" s="234"/>
      <c r="EM47" s="234"/>
      <c r="EN47" s="234"/>
      <c r="EO47" s="234"/>
      <c r="EP47" s="234"/>
      <c r="EQ47" s="234"/>
      <c r="ER47" s="234"/>
      <c r="ES47" s="234"/>
      <c r="ET47" s="234"/>
      <c r="EU47" s="234"/>
      <c r="EV47" s="234"/>
      <c r="EW47" s="234"/>
      <c r="EX47" s="234"/>
      <c r="EY47" s="234"/>
      <c r="EZ47" s="234"/>
      <c r="FA47" s="234"/>
      <c r="FB47" s="234"/>
      <c r="FC47" s="234"/>
      <c r="FD47" s="234"/>
      <c r="FE47" s="234"/>
      <c r="FF47" s="234"/>
      <c r="FG47" s="234"/>
      <c r="FH47" s="234"/>
      <c r="FI47" s="234"/>
      <c r="FJ47" s="234"/>
      <c r="FK47" s="234"/>
      <c r="FL47" s="234"/>
      <c r="FM47" s="234"/>
      <c r="FN47" s="234"/>
      <c r="FO47" s="234"/>
      <c r="FP47" s="234"/>
      <c r="FQ47" s="234"/>
      <c r="FR47" s="234"/>
      <c r="FS47" s="234"/>
      <c r="FT47" s="234"/>
      <c r="FU47" s="234"/>
      <c r="FV47" s="234"/>
      <c r="FW47" s="234"/>
      <c r="FX47" s="234"/>
      <c r="FY47" s="234"/>
      <c r="FZ47" s="234"/>
      <c r="GA47" s="234"/>
      <c r="GB47" s="234"/>
      <c r="GC47" s="234"/>
      <c r="GD47" s="234"/>
      <c r="GE47" s="234"/>
      <c r="GF47" s="234"/>
      <c r="GG47" s="234"/>
      <c r="GH47" s="234"/>
      <c r="GI47" s="234"/>
      <c r="GJ47" s="234"/>
      <c r="GK47" s="234"/>
      <c r="GL47" s="234"/>
      <c r="GM47" s="234"/>
      <c r="GN47" s="234"/>
      <c r="GO47" s="234"/>
      <c r="GP47" s="234"/>
      <c r="GQ47" s="234"/>
      <c r="GR47" s="234"/>
      <c r="GS47" s="234"/>
      <c r="GT47" s="234"/>
      <c r="GU47" s="234"/>
      <c r="GV47" s="234"/>
      <c r="GW47" s="234"/>
      <c r="GX47" s="234"/>
      <c r="GY47" s="234"/>
      <c r="GZ47" s="234"/>
      <c r="HA47" s="234"/>
      <c r="HB47" s="234"/>
      <c r="HC47" s="234"/>
      <c r="HD47" s="234"/>
      <c r="HE47" s="234"/>
      <c r="HF47" s="234"/>
      <c r="HG47" s="234"/>
      <c r="HH47" s="234"/>
      <c r="HI47" s="234"/>
      <c r="HJ47" s="234"/>
      <c r="HK47" s="234"/>
      <c r="HL47" s="234"/>
      <c r="HM47" s="234"/>
      <c r="HN47" s="234"/>
      <c r="HO47" s="234"/>
      <c r="HP47" s="234"/>
      <c r="HQ47" s="234"/>
      <c r="HR47" s="234"/>
      <c r="HS47" s="234"/>
      <c r="HT47" s="234"/>
      <c r="HU47" s="234"/>
      <c r="HV47" s="234"/>
      <c r="HW47" s="234"/>
      <c r="HX47" s="234"/>
      <c r="HY47" s="234"/>
      <c r="HZ47" s="234"/>
      <c r="IA47" s="234"/>
      <c r="IB47" s="234"/>
      <c r="IC47" s="234"/>
      <c r="ID47" s="234"/>
      <c r="IE47" s="234"/>
      <c r="IF47" s="234"/>
      <c r="IG47" s="234"/>
      <c r="IH47" s="234"/>
      <c r="II47" s="234"/>
      <c r="IJ47" s="234"/>
      <c r="IK47" s="234"/>
      <c r="IL47" s="234"/>
      <c r="IM47" s="234"/>
      <c r="IN47" s="234"/>
      <c r="IO47" s="234"/>
      <c r="IP47" s="234"/>
      <c r="IQ47" s="234"/>
      <c r="IR47" s="234"/>
      <c r="IS47" s="234"/>
      <c r="IT47" s="234"/>
      <c r="IU47" s="234"/>
      <c r="IV47" s="234"/>
    </row>
    <row r="48" spans="1:256" ht="11.25" customHeight="1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34"/>
      <c r="DK48" s="234"/>
      <c r="DL48" s="234"/>
      <c r="DM48" s="234"/>
      <c r="DN48" s="234"/>
      <c r="DO48" s="234"/>
      <c r="DP48" s="234"/>
      <c r="DQ48" s="234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234"/>
      <c r="EN48" s="234"/>
      <c r="EO48" s="234"/>
      <c r="EP48" s="234"/>
      <c r="EQ48" s="234"/>
      <c r="ER48" s="234"/>
      <c r="ES48" s="234"/>
      <c r="ET48" s="234"/>
      <c r="EU48" s="234"/>
      <c r="EV48" s="234"/>
      <c r="EW48" s="234"/>
      <c r="EX48" s="234"/>
      <c r="EY48" s="234"/>
      <c r="EZ48" s="234"/>
      <c r="FA48" s="234"/>
      <c r="FB48" s="234"/>
      <c r="FC48" s="234"/>
      <c r="FD48" s="234"/>
      <c r="FE48" s="234"/>
      <c r="FF48" s="234"/>
      <c r="FG48" s="234"/>
      <c r="FH48" s="234"/>
      <c r="FI48" s="234"/>
      <c r="FJ48" s="234"/>
      <c r="FK48" s="234"/>
      <c r="FL48" s="234"/>
      <c r="FM48" s="234"/>
      <c r="FN48" s="234"/>
      <c r="FO48" s="234"/>
      <c r="FP48" s="234"/>
      <c r="FQ48" s="234"/>
      <c r="FR48" s="234"/>
      <c r="FS48" s="234"/>
      <c r="FT48" s="234"/>
      <c r="FU48" s="234"/>
      <c r="FV48" s="234"/>
      <c r="FW48" s="234"/>
      <c r="FX48" s="234"/>
      <c r="FY48" s="234"/>
      <c r="FZ48" s="234"/>
      <c r="GA48" s="234"/>
      <c r="GB48" s="234"/>
      <c r="GC48" s="234"/>
      <c r="GD48" s="234"/>
      <c r="GE48" s="234"/>
      <c r="GF48" s="234"/>
      <c r="GG48" s="234"/>
      <c r="GH48" s="234"/>
      <c r="GI48" s="234"/>
      <c r="GJ48" s="234"/>
      <c r="GK48" s="234"/>
      <c r="GL48" s="234"/>
      <c r="GM48" s="234"/>
      <c r="GN48" s="234"/>
      <c r="GO48" s="234"/>
      <c r="GP48" s="234"/>
      <c r="GQ48" s="234"/>
      <c r="GR48" s="234"/>
      <c r="GS48" s="234"/>
      <c r="GT48" s="234"/>
      <c r="GU48" s="234"/>
      <c r="GV48" s="234"/>
      <c r="GW48" s="234"/>
      <c r="GX48" s="234"/>
      <c r="GY48" s="234"/>
      <c r="GZ48" s="234"/>
      <c r="HA48" s="234"/>
      <c r="HB48" s="234"/>
      <c r="HC48" s="234"/>
      <c r="HD48" s="234"/>
      <c r="HE48" s="234"/>
      <c r="HF48" s="234"/>
      <c r="HG48" s="234"/>
      <c r="HH48" s="234"/>
      <c r="HI48" s="234"/>
      <c r="HJ48" s="234"/>
      <c r="HK48" s="234"/>
      <c r="HL48" s="234"/>
      <c r="HM48" s="234"/>
      <c r="HN48" s="234"/>
      <c r="HO48" s="234"/>
      <c r="HP48" s="234"/>
      <c r="HQ48" s="234"/>
      <c r="HR48" s="234"/>
      <c r="HS48" s="234"/>
      <c r="HT48" s="234"/>
      <c r="HU48" s="234"/>
      <c r="HV48" s="234"/>
      <c r="HW48" s="234"/>
      <c r="HX48" s="234"/>
      <c r="HY48" s="234"/>
      <c r="HZ48" s="234"/>
      <c r="IA48" s="234"/>
      <c r="IB48" s="234"/>
      <c r="IC48" s="234"/>
      <c r="ID48" s="234"/>
      <c r="IE48" s="234"/>
      <c r="IF48" s="234"/>
      <c r="IG48" s="234"/>
      <c r="IH48" s="234"/>
      <c r="II48" s="234"/>
      <c r="IJ48" s="234"/>
      <c r="IK48" s="234"/>
      <c r="IL48" s="234"/>
      <c r="IM48" s="234"/>
      <c r="IN48" s="234"/>
      <c r="IO48" s="234"/>
      <c r="IP48" s="234"/>
      <c r="IQ48" s="234"/>
      <c r="IR48" s="234"/>
      <c r="IS48" s="234"/>
      <c r="IT48" s="234"/>
      <c r="IU48" s="234"/>
      <c r="IV48" s="234"/>
    </row>
  </sheetData>
  <sheetProtection/>
  <mergeCells count="102">
    <mergeCell ref="D44:D47"/>
    <mergeCell ref="H44:I44"/>
    <mergeCell ref="F45:G45"/>
    <mergeCell ref="H45:I45"/>
    <mergeCell ref="F46:G46"/>
    <mergeCell ref="J45:J47"/>
    <mergeCell ref="H46:I46"/>
    <mergeCell ref="H47:I47"/>
    <mergeCell ref="D36:D39"/>
    <mergeCell ref="H36:I36"/>
    <mergeCell ref="F37:G37"/>
    <mergeCell ref="H37:I37"/>
    <mergeCell ref="H38:I38"/>
    <mergeCell ref="H39:I39"/>
    <mergeCell ref="E43:F43"/>
    <mergeCell ref="G43:H43"/>
    <mergeCell ref="I43:J43"/>
    <mergeCell ref="J37:J39"/>
    <mergeCell ref="F38:G38"/>
    <mergeCell ref="E42:F42"/>
    <mergeCell ref="E35:F35"/>
    <mergeCell ref="G35:H35"/>
    <mergeCell ref="I35:J35"/>
    <mergeCell ref="G42:H42"/>
    <mergeCell ref="I42:J42"/>
    <mergeCell ref="E18:F18"/>
    <mergeCell ref="G18:H18"/>
    <mergeCell ref="I18:J18"/>
    <mergeCell ref="E19:F19"/>
    <mergeCell ref="G19:H19"/>
    <mergeCell ref="I19:J19"/>
    <mergeCell ref="F21:G21"/>
    <mergeCell ref="H21:I21"/>
    <mergeCell ref="J21:J23"/>
    <mergeCell ref="F22:G22"/>
    <mergeCell ref="H22:I22"/>
    <mergeCell ref="E34:F34"/>
    <mergeCell ref="G34:H34"/>
    <mergeCell ref="I34:J34"/>
    <mergeCell ref="G27:H27"/>
    <mergeCell ref="E11:F11"/>
    <mergeCell ref="G11:H11"/>
    <mergeCell ref="I11:J11"/>
    <mergeCell ref="H13:I13"/>
    <mergeCell ref="J13:J15"/>
    <mergeCell ref="F14:G14"/>
    <mergeCell ref="H15:I15"/>
    <mergeCell ref="I10:J10"/>
    <mergeCell ref="J5:J7"/>
    <mergeCell ref="F6:G6"/>
    <mergeCell ref="H6:I6"/>
    <mergeCell ref="H7:I7"/>
    <mergeCell ref="G10:H10"/>
    <mergeCell ref="D12:D15"/>
    <mergeCell ref="H12:I12"/>
    <mergeCell ref="F13:G13"/>
    <mergeCell ref="A4:C4"/>
    <mergeCell ref="D4:D7"/>
    <mergeCell ref="H4:I4"/>
    <mergeCell ref="F5:G5"/>
    <mergeCell ref="H5:I5"/>
    <mergeCell ref="E10:F10"/>
    <mergeCell ref="H14:I14"/>
    <mergeCell ref="E2:F2"/>
    <mergeCell ref="G2:H2"/>
    <mergeCell ref="I2:J2"/>
    <mergeCell ref="E3:F3"/>
    <mergeCell ref="G3:H3"/>
    <mergeCell ref="I3:J3"/>
    <mergeCell ref="D28:D31"/>
    <mergeCell ref="H28:I28"/>
    <mergeCell ref="A20:C20"/>
    <mergeCell ref="H23:I23"/>
    <mergeCell ref="E26:F26"/>
    <mergeCell ref="G26:H26"/>
    <mergeCell ref="I26:J26"/>
    <mergeCell ref="E27:F27"/>
    <mergeCell ref="D20:D23"/>
    <mergeCell ref="H20:I20"/>
    <mergeCell ref="I27:J27"/>
    <mergeCell ref="J29:J31"/>
    <mergeCell ref="F30:G30"/>
    <mergeCell ref="F29:G29"/>
    <mergeCell ref="H29:I29"/>
    <mergeCell ref="H30:I30"/>
    <mergeCell ref="H31:I31"/>
    <mergeCell ref="A44:C44"/>
    <mergeCell ref="A37:A39"/>
    <mergeCell ref="B37:C39"/>
    <mergeCell ref="A45:A47"/>
    <mergeCell ref="B45:C47"/>
    <mergeCell ref="A12:C12"/>
    <mergeCell ref="A36:C36"/>
    <mergeCell ref="A5:A7"/>
    <mergeCell ref="B13:C15"/>
    <mergeCell ref="A13:A15"/>
    <mergeCell ref="A21:A23"/>
    <mergeCell ref="B21:C23"/>
    <mergeCell ref="A29:A31"/>
    <mergeCell ref="B29:C31"/>
    <mergeCell ref="A28:C28"/>
    <mergeCell ref="B5:C7"/>
  </mergeCells>
  <conditionalFormatting sqref="D39 G38 D30 G29 D21 G20 A12 G11 A3:C3 G2 D12">
    <cfRule type="cellIs" priority="13" dxfId="17" operator="equal" stopIfTrue="1">
      <formula>0</formula>
    </cfRule>
  </conditionalFormatting>
  <conditionalFormatting sqref="D3">
    <cfRule type="cellIs" priority="7" dxfId="17" operator="equal" stopIfTrue="1">
      <formula>0</formula>
    </cfRule>
  </conditionalFormatting>
  <conditionalFormatting sqref="A4">
    <cfRule type="cellIs" priority="5" dxfId="17" operator="equal" stopIfTrue="1">
      <formula>0</formula>
    </cfRule>
  </conditionalFormatting>
  <conditionalFormatting sqref="A20">
    <cfRule type="cellIs" priority="4" dxfId="17" operator="equal" stopIfTrue="1">
      <formula>0</formula>
    </cfRule>
  </conditionalFormatting>
  <conditionalFormatting sqref="A28">
    <cfRule type="cellIs" priority="3" dxfId="17" operator="equal" stopIfTrue="1">
      <formula>0</formula>
    </cfRule>
  </conditionalFormatting>
  <conditionalFormatting sqref="A36">
    <cfRule type="cellIs" priority="2" dxfId="17" operator="equal" stopIfTrue="1">
      <formula>0</formula>
    </cfRule>
  </conditionalFormatting>
  <conditionalFormatting sqref="A44">
    <cfRule type="cellIs" priority="1" dxfId="17" operator="equal" stopIfTrue="1">
      <formula>0</formula>
    </cfRule>
  </conditionalFormatting>
  <dataValidations count="2">
    <dataValidation allowBlank="1" showInputMessage="1" showErrorMessage="1" imeMode="halfKatakana" sqref="C2 C10 C18 C26 C34 C42"/>
    <dataValidation type="list" allowBlank="1" showInputMessage="1" showErrorMessage="1" sqref="A5 A21 A29 A45 A13 A37:A39">
      <formula1>$L$2:$L$3</formula1>
    </dataValidation>
  </dataValidations>
  <printOptions horizontalCentered="1"/>
  <pageMargins left="0.7874015748031497" right="0.7874015748031497" top="0.3937007874015748" bottom="0.6299212598425197" header="0.5118110236220472" footer="0.5118110236220472"/>
  <pageSetup horizontalDpi="600" verticalDpi="600" orientation="portrait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I34"/>
  <sheetViews>
    <sheetView view="pageBreakPreview" zoomScaleSheetLayoutView="100" zoomScalePageLayoutView="0" workbookViewId="0" topLeftCell="A13">
      <selection activeCell="J43" sqref="J43"/>
    </sheetView>
  </sheetViews>
  <sheetFormatPr defaultColWidth="12.875" defaultRowHeight="13.5"/>
  <cols>
    <col min="1" max="1" width="15.125" style="84" customWidth="1"/>
    <col min="2" max="2" width="12.00390625" style="84" customWidth="1"/>
    <col min="3" max="3" width="15.875" style="84" customWidth="1"/>
    <col min="4" max="4" width="3.125" style="84" bestFit="1" customWidth="1"/>
    <col min="5" max="5" width="13.50390625" style="84" customWidth="1"/>
    <col min="6" max="6" width="5.125" style="84" customWidth="1"/>
    <col min="7" max="7" width="15.00390625" style="84" customWidth="1"/>
    <col min="8" max="8" width="4.375" style="84" customWidth="1"/>
    <col min="9" max="16384" width="12.875" style="84" customWidth="1"/>
  </cols>
  <sheetData>
    <row r="1" spans="1:9" ht="13.5">
      <c r="A1" s="86" t="s">
        <v>223</v>
      </c>
      <c r="B1" s="87"/>
      <c r="C1" s="87"/>
      <c r="D1" s="87"/>
      <c r="E1" s="87"/>
      <c r="F1" s="87"/>
      <c r="G1" s="87"/>
      <c r="H1" s="87"/>
      <c r="I1" s="83"/>
    </row>
    <row r="2" spans="1:9" ht="13.5">
      <c r="A2" s="87"/>
      <c r="B2" s="87"/>
      <c r="C2" s="87"/>
      <c r="D2" s="87"/>
      <c r="E2" s="87"/>
      <c r="F2" s="87"/>
      <c r="G2" s="87"/>
      <c r="H2" s="87"/>
      <c r="I2" s="83"/>
    </row>
    <row r="3" spans="1:9" ht="30" customHeight="1">
      <c r="A3" s="442" t="s">
        <v>230</v>
      </c>
      <c r="B3" s="442"/>
      <c r="C3" s="442"/>
      <c r="D3" s="442"/>
      <c r="E3" s="442"/>
      <c r="F3" s="442"/>
      <c r="G3" s="88"/>
      <c r="H3" s="88"/>
      <c r="I3" s="78"/>
    </row>
    <row r="4" spans="1:9" ht="30" customHeight="1">
      <c r="A4" s="89"/>
      <c r="B4" s="443" t="s">
        <v>106</v>
      </c>
      <c r="C4" s="443"/>
      <c r="D4" s="443"/>
      <c r="E4" s="443"/>
      <c r="F4" s="443"/>
      <c r="G4" s="443"/>
      <c r="H4" s="89"/>
      <c r="I4" s="79"/>
    </row>
    <row r="5" spans="1:9" ht="22.5" customHeight="1">
      <c r="A5" s="89"/>
      <c r="B5" s="90" t="s">
        <v>29</v>
      </c>
      <c r="C5" s="89"/>
      <c r="D5" s="89"/>
      <c r="E5" s="89"/>
      <c r="F5" s="89"/>
      <c r="G5" s="89"/>
      <c r="H5" s="89"/>
      <c r="I5" s="79"/>
    </row>
    <row r="6" spans="1:9" ht="26.25" customHeight="1">
      <c r="A6" s="432" t="s">
        <v>18</v>
      </c>
      <c r="B6" s="433"/>
      <c r="C6" s="434"/>
      <c r="D6" s="435"/>
      <c r="E6" s="435"/>
      <c r="F6" s="435"/>
      <c r="G6" s="435"/>
      <c r="H6" s="444"/>
      <c r="I6" s="80"/>
    </row>
    <row r="7" spans="1:9" ht="26.25" customHeight="1">
      <c r="A7" s="432" t="s">
        <v>48</v>
      </c>
      <c r="B7" s="433"/>
      <c r="C7" s="445"/>
      <c r="D7" s="435"/>
      <c r="E7" s="435"/>
      <c r="F7" s="435"/>
      <c r="G7" s="435"/>
      <c r="H7" s="444"/>
      <c r="I7" s="83"/>
    </row>
    <row r="8" spans="1:9" ht="26.25" customHeight="1">
      <c r="A8" s="432" t="s">
        <v>19</v>
      </c>
      <c r="B8" s="433"/>
      <c r="C8" s="434"/>
      <c r="D8" s="435"/>
      <c r="E8" s="435"/>
      <c r="F8" s="435"/>
      <c r="G8" s="91" t="s">
        <v>20</v>
      </c>
      <c r="H8" s="92"/>
      <c r="I8" s="83"/>
    </row>
    <row r="9" spans="1:9" ht="26.25" customHeight="1">
      <c r="A9" s="436" t="s">
        <v>124</v>
      </c>
      <c r="B9" s="437"/>
      <c r="C9" s="434"/>
      <c r="D9" s="435"/>
      <c r="E9" s="435"/>
      <c r="F9" s="435"/>
      <c r="G9" s="92" t="s">
        <v>123</v>
      </c>
      <c r="H9" s="154"/>
      <c r="I9" s="83"/>
    </row>
    <row r="10" spans="1:9" ht="30" customHeight="1" thickBot="1">
      <c r="A10" s="93"/>
      <c r="B10" s="155"/>
      <c r="C10" s="89"/>
      <c r="D10" s="89"/>
      <c r="E10" s="95" t="s">
        <v>21</v>
      </c>
      <c r="F10" s="89"/>
      <c r="G10" s="89"/>
      <c r="H10" s="89"/>
      <c r="I10" s="83"/>
    </row>
    <row r="11" spans="1:9" ht="26.25" customHeight="1">
      <c r="A11" s="96" t="s">
        <v>22</v>
      </c>
      <c r="B11" s="97"/>
      <c r="C11" s="328" t="s">
        <v>259</v>
      </c>
      <c r="D11" s="448"/>
      <c r="E11" s="449"/>
      <c r="F11" s="171" t="s">
        <v>23</v>
      </c>
      <c r="G11" s="330">
        <f>1500*D11</f>
        <v>0</v>
      </c>
      <c r="H11" s="98" t="s">
        <v>24</v>
      </c>
      <c r="I11" s="83"/>
    </row>
    <row r="12" spans="1:9" ht="26.25" customHeight="1">
      <c r="A12" s="99" t="s">
        <v>25</v>
      </c>
      <c r="B12" s="94"/>
      <c r="C12" s="329" t="s">
        <v>258</v>
      </c>
      <c r="D12" s="450"/>
      <c r="E12" s="451"/>
      <c r="F12" s="172" t="s">
        <v>23</v>
      </c>
      <c r="G12" s="330">
        <f>700*D12</f>
        <v>0</v>
      </c>
      <c r="H12" s="98" t="s">
        <v>24</v>
      </c>
      <c r="I12" s="83"/>
    </row>
    <row r="13" spans="1:9" ht="26.25" customHeight="1" thickBot="1">
      <c r="A13" s="100" t="s">
        <v>260</v>
      </c>
      <c r="B13" s="101"/>
      <c r="C13" s="102"/>
      <c r="D13" s="452"/>
      <c r="E13" s="453"/>
      <c r="F13" s="173" t="s">
        <v>23</v>
      </c>
      <c r="G13" s="331">
        <f>1300*D13</f>
        <v>0</v>
      </c>
      <c r="H13" s="103" t="s">
        <v>24</v>
      </c>
      <c r="I13" s="81"/>
    </row>
    <row r="14" spans="1:9" ht="26.25" customHeight="1" thickTop="1">
      <c r="A14" s="454" t="s">
        <v>26</v>
      </c>
      <c r="B14" s="455"/>
      <c r="C14" s="455"/>
      <c r="D14" s="455"/>
      <c r="E14" s="455"/>
      <c r="F14" s="104"/>
      <c r="G14" s="105">
        <f>SUM(G11:G13)</f>
        <v>0</v>
      </c>
      <c r="H14" s="106" t="s">
        <v>24</v>
      </c>
      <c r="I14" s="82"/>
    </row>
    <row r="15" spans="1:9" ht="22.5" customHeight="1">
      <c r="A15" s="169" t="s">
        <v>129</v>
      </c>
      <c r="B15" s="170"/>
      <c r="C15" s="170"/>
      <c r="D15" s="170"/>
      <c r="E15" s="170"/>
      <c r="F15" s="170"/>
      <c r="G15" s="170"/>
      <c r="H15" s="89"/>
      <c r="I15" s="82"/>
    </row>
    <row r="17" spans="1:9" ht="22.5" customHeight="1">
      <c r="A17" s="108" t="s">
        <v>103</v>
      </c>
      <c r="B17" s="109"/>
      <c r="C17" s="109"/>
      <c r="D17" s="109"/>
      <c r="E17" s="109"/>
      <c r="F17" s="109"/>
      <c r="G17" s="109"/>
      <c r="H17" s="109"/>
      <c r="I17" s="82"/>
    </row>
    <row r="18" spans="1:9" ht="22.5" customHeight="1">
      <c r="A18" s="110" t="s">
        <v>104</v>
      </c>
      <c r="B18" s="89"/>
      <c r="C18" s="89"/>
      <c r="D18" s="89"/>
      <c r="E18" s="89"/>
      <c r="F18" s="89"/>
      <c r="G18" s="89"/>
      <c r="H18" s="89"/>
      <c r="I18" s="82"/>
    </row>
    <row r="19" spans="1:9" ht="22.5" customHeight="1">
      <c r="A19" s="110" t="s">
        <v>105</v>
      </c>
      <c r="B19" s="89"/>
      <c r="C19" s="89"/>
      <c r="D19" s="89"/>
      <c r="E19" s="89"/>
      <c r="F19" s="89"/>
      <c r="G19" s="89"/>
      <c r="H19" s="89"/>
      <c r="I19" s="82"/>
    </row>
    <row r="20" spans="1:9" ht="22.5" customHeight="1">
      <c r="A20" s="110" t="s">
        <v>27</v>
      </c>
      <c r="B20" s="89"/>
      <c r="C20" s="89"/>
      <c r="D20" s="89"/>
      <c r="E20" s="89"/>
      <c r="F20" s="89"/>
      <c r="G20" s="89"/>
      <c r="H20" s="89"/>
      <c r="I20" s="85"/>
    </row>
    <row r="21" spans="1:9" ht="15" customHeight="1">
      <c r="A21" s="89"/>
      <c r="B21" s="89"/>
      <c r="C21" s="89"/>
      <c r="D21" s="89"/>
      <c r="E21" s="89"/>
      <c r="F21" s="89"/>
      <c r="G21" s="89"/>
      <c r="H21" s="89"/>
      <c r="I21" s="85"/>
    </row>
    <row r="22" spans="1:9" ht="22.5" customHeight="1">
      <c r="A22" s="111" t="s">
        <v>28</v>
      </c>
      <c r="B22" s="89"/>
      <c r="C22" s="111" t="s">
        <v>255</v>
      </c>
      <c r="D22" s="89"/>
      <c r="E22" s="89"/>
      <c r="F22" s="89"/>
      <c r="G22" s="89"/>
      <c r="H22" s="89"/>
      <c r="I22" s="85"/>
    </row>
    <row r="23" spans="2:9" ht="22.5" customHeight="1">
      <c r="B23" s="89"/>
      <c r="C23" s="89"/>
      <c r="D23" s="89"/>
      <c r="E23" s="89"/>
      <c r="F23" s="89"/>
      <c r="G23" s="89"/>
      <c r="H23" s="89"/>
      <c r="I23" s="85"/>
    </row>
    <row r="24" spans="1:9" ht="15" customHeight="1">
      <c r="A24" s="89"/>
      <c r="B24" s="89"/>
      <c r="C24" s="89"/>
      <c r="D24" s="89"/>
      <c r="E24" s="89"/>
      <c r="F24" s="89"/>
      <c r="G24" s="89"/>
      <c r="H24" s="89"/>
      <c r="I24" s="85"/>
    </row>
    <row r="25" spans="2:9" ht="7.5" customHeight="1">
      <c r="B25" s="89"/>
      <c r="C25" s="89"/>
      <c r="D25" s="89"/>
      <c r="E25" s="89"/>
      <c r="F25" s="89"/>
      <c r="G25" s="89"/>
      <c r="H25" s="89"/>
      <c r="I25" s="85"/>
    </row>
    <row r="26" spans="1:9" ht="29.25" customHeight="1" thickBot="1">
      <c r="A26" s="107" t="s">
        <v>125</v>
      </c>
      <c r="B26" s="89"/>
      <c r="C26" s="89"/>
      <c r="D26" s="89"/>
      <c r="E26" s="89"/>
      <c r="F26" s="89"/>
      <c r="G26" s="89"/>
      <c r="H26" s="89"/>
      <c r="I26" s="85"/>
    </row>
    <row r="27" spans="1:9" ht="15" customHeight="1" thickTop="1">
      <c r="A27" s="158"/>
      <c r="B27" s="159"/>
      <c r="C27" s="160"/>
      <c r="D27" s="160"/>
      <c r="E27" s="160"/>
      <c r="F27" s="160"/>
      <c r="G27" s="161"/>
      <c r="H27" s="162"/>
      <c r="I27" s="85"/>
    </row>
    <row r="28" spans="1:9" ht="22.5" customHeight="1">
      <c r="A28" s="163" t="s">
        <v>126</v>
      </c>
      <c r="B28" s="440"/>
      <c r="C28" s="441"/>
      <c r="D28" s="156"/>
      <c r="E28" s="156"/>
      <c r="F28" s="156"/>
      <c r="G28" s="154"/>
      <c r="H28" s="164"/>
      <c r="I28" s="85"/>
    </row>
    <row r="29" spans="1:9" ht="30" customHeight="1">
      <c r="A29" s="163"/>
      <c r="B29" s="438"/>
      <c r="C29" s="438"/>
      <c r="D29" s="438"/>
      <c r="E29" s="438"/>
      <c r="F29" s="438"/>
      <c r="G29" s="438"/>
      <c r="H29" s="165"/>
      <c r="I29" s="85"/>
    </row>
    <row r="30" spans="1:9" ht="30" customHeight="1">
      <c r="A30" s="163"/>
      <c r="B30" s="439"/>
      <c r="C30" s="439"/>
      <c r="D30" s="439"/>
      <c r="E30" s="439"/>
      <c r="F30" s="439"/>
      <c r="G30" s="439"/>
      <c r="H30" s="165"/>
      <c r="I30" s="85"/>
    </row>
    <row r="31" spans="1:9" ht="15" customHeight="1">
      <c r="A31" s="163"/>
      <c r="B31" s="157"/>
      <c r="C31" s="157"/>
      <c r="D31" s="157"/>
      <c r="E31" s="157"/>
      <c r="F31" s="157"/>
      <c r="G31" s="157"/>
      <c r="H31" s="165"/>
      <c r="I31" s="85"/>
    </row>
    <row r="32" spans="1:9" ht="30" customHeight="1">
      <c r="A32" s="163" t="s">
        <v>128</v>
      </c>
      <c r="B32" s="456"/>
      <c r="C32" s="456"/>
      <c r="D32" s="456"/>
      <c r="E32" s="456"/>
      <c r="F32" s="456"/>
      <c r="G32" s="157" t="s">
        <v>127</v>
      </c>
      <c r="H32" s="165"/>
      <c r="I32" s="85"/>
    </row>
    <row r="33" spans="1:9" ht="15" customHeight="1" thickBot="1">
      <c r="A33" s="166"/>
      <c r="B33" s="446"/>
      <c r="C33" s="446"/>
      <c r="D33" s="446"/>
      <c r="E33" s="446"/>
      <c r="F33" s="446"/>
      <c r="G33" s="446"/>
      <c r="H33" s="447"/>
      <c r="I33" s="85"/>
    </row>
    <row r="34" spans="1:9" ht="15" customHeight="1" thickTop="1">
      <c r="A34" s="89"/>
      <c r="B34" s="89"/>
      <c r="C34" s="89"/>
      <c r="D34" s="89"/>
      <c r="E34" s="89"/>
      <c r="F34" s="89"/>
      <c r="G34" s="89"/>
      <c r="H34" s="89"/>
      <c r="I34" s="81"/>
    </row>
  </sheetData>
  <sheetProtection/>
  <mergeCells count="19">
    <mergeCell ref="B33:H33"/>
    <mergeCell ref="D11:E11"/>
    <mergeCell ref="D12:E12"/>
    <mergeCell ref="D13:E13"/>
    <mergeCell ref="A14:E14"/>
    <mergeCell ref="B32:F32"/>
    <mergeCell ref="A3:F3"/>
    <mergeCell ref="B4:G4"/>
    <mergeCell ref="A6:B6"/>
    <mergeCell ref="C6:H6"/>
    <mergeCell ref="A7:B7"/>
    <mergeCell ref="C7:H7"/>
    <mergeCell ref="A8:B8"/>
    <mergeCell ref="C8:F8"/>
    <mergeCell ref="A9:B9"/>
    <mergeCell ref="C9:F9"/>
    <mergeCell ref="B29:G29"/>
    <mergeCell ref="B30:G30"/>
    <mergeCell ref="B28:C28"/>
  </mergeCells>
  <conditionalFormatting sqref="G11:G14 C6:H9">
    <cfRule type="cellIs" priority="1" dxfId="17" operator="equal" stopIfTrue="1">
      <formula>0</formula>
    </cfRule>
  </conditionalFormatting>
  <dataValidations count="2">
    <dataValidation allowBlank="1" showInputMessage="1" showErrorMessage="1" imeMode="disabled" sqref="D11:E13"/>
    <dataValidation type="list" allowBlank="1" showInputMessage="1" sqref="C6:H6">
      <formula1>$J$6:$J$24</formula1>
    </dataValidation>
  </dataValidation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3"/>
  <colBreaks count="1" manualBreakCount="1">
    <brk id="8" max="65535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J43" sqref="J43"/>
    </sheetView>
  </sheetViews>
  <sheetFormatPr defaultColWidth="9.00390625" defaultRowHeight="13.5"/>
  <cols>
    <col min="1" max="1" width="26.875" style="294" customWidth="1"/>
    <col min="2" max="2" width="12.00390625" style="294" customWidth="1"/>
    <col min="3" max="4" width="9.00390625" style="294" customWidth="1"/>
    <col min="5" max="5" width="27.125" style="294" customWidth="1"/>
    <col min="6" max="16384" width="9.00390625" style="294" customWidth="1"/>
  </cols>
  <sheetData>
    <row r="1" spans="1:2" ht="21">
      <c r="A1" s="292" t="s">
        <v>256</v>
      </c>
      <c r="B1" s="293"/>
    </row>
    <row r="2" spans="1:2" ht="21">
      <c r="A2" s="295" t="s">
        <v>245</v>
      </c>
      <c r="B2" s="293"/>
    </row>
    <row r="4" spans="1:5" ht="28.5">
      <c r="A4" s="465" t="s">
        <v>232</v>
      </c>
      <c r="B4" s="465"/>
      <c r="C4" s="465"/>
      <c r="D4" s="465"/>
      <c r="E4" s="465"/>
    </row>
    <row r="5" ht="14.25" thickBot="1"/>
    <row r="6" spans="1:6" ht="37.5" customHeight="1">
      <c r="A6" s="296" t="s">
        <v>241</v>
      </c>
      <c r="B6" s="466"/>
      <c r="C6" s="466"/>
      <c r="D6" s="466"/>
      <c r="E6" s="467"/>
      <c r="F6" s="297"/>
    </row>
    <row r="7" spans="1:6" ht="37.5" customHeight="1">
      <c r="A7" s="298" t="s">
        <v>233</v>
      </c>
      <c r="B7" s="468"/>
      <c r="C7" s="468"/>
      <c r="D7" s="468"/>
      <c r="E7" s="469"/>
      <c r="F7" s="297"/>
    </row>
    <row r="8" spans="1:6" ht="37.5" customHeight="1">
      <c r="A8" s="299" t="s">
        <v>242</v>
      </c>
      <c r="B8" s="468"/>
      <c r="C8" s="468"/>
      <c r="D8" s="468"/>
      <c r="E8" s="469"/>
      <c r="F8" s="297"/>
    </row>
    <row r="9" spans="1:6" ht="37.5" customHeight="1">
      <c r="A9" s="300" t="s">
        <v>234</v>
      </c>
      <c r="B9" s="470"/>
      <c r="C9" s="471"/>
      <c r="D9" s="471"/>
      <c r="E9" s="472"/>
      <c r="F9" s="297"/>
    </row>
    <row r="10" spans="1:6" ht="30" customHeight="1">
      <c r="A10" s="473" t="s">
        <v>243</v>
      </c>
      <c r="B10" s="301" t="s">
        <v>235</v>
      </c>
      <c r="C10" s="468"/>
      <c r="D10" s="468"/>
      <c r="E10" s="469"/>
      <c r="F10" s="297"/>
    </row>
    <row r="11" spans="1:6" ht="45" customHeight="1">
      <c r="A11" s="474"/>
      <c r="B11" s="301" t="s">
        <v>236</v>
      </c>
      <c r="C11" s="468"/>
      <c r="D11" s="468"/>
      <c r="E11" s="469"/>
      <c r="F11" s="297"/>
    </row>
    <row r="12" spans="1:6" ht="30" customHeight="1">
      <c r="A12" s="475" t="s">
        <v>244</v>
      </c>
      <c r="B12" s="457" t="s">
        <v>237</v>
      </c>
      <c r="C12" s="458"/>
      <c r="D12" s="458"/>
      <c r="E12" s="459"/>
      <c r="F12" s="297"/>
    </row>
    <row r="13" spans="1:6" ht="30" customHeight="1" thickBot="1">
      <c r="A13" s="476"/>
      <c r="B13" s="460"/>
      <c r="C13" s="461"/>
      <c r="D13" s="461"/>
      <c r="E13" s="462"/>
      <c r="F13" s="297"/>
    </row>
    <row r="14" spans="1:6" ht="30" customHeight="1">
      <c r="A14" s="297"/>
      <c r="B14" s="297"/>
      <c r="C14" s="297"/>
      <c r="D14" s="297"/>
      <c r="E14" s="297"/>
      <c r="F14" s="297"/>
    </row>
    <row r="15" spans="1:6" ht="30" customHeight="1">
      <c r="A15" s="463" t="s">
        <v>238</v>
      </c>
      <c r="B15" s="463"/>
      <c r="C15" s="463"/>
      <c r="D15" s="463"/>
      <c r="E15" s="463"/>
      <c r="F15" s="297"/>
    </row>
    <row r="16" spans="1:6" ht="17.25">
      <c r="A16" s="302"/>
      <c r="B16" s="302"/>
      <c r="C16" s="302"/>
      <c r="D16" s="302"/>
      <c r="E16" s="302"/>
      <c r="F16" s="297"/>
    </row>
    <row r="17" spans="1:6" ht="17.25">
      <c r="A17" s="302" t="s">
        <v>239</v>
      </c>
      <c r="B17" s="302"/>
      <c r="C17" s="302"/>
      <c r="D17" s="302"/>
      <c r="E17" s="302"/>
      <c r="F17" s="297"/>
    </row>
    <row r="18" spans="1:5" ht="30" customHeight="1">
      <c r="A18" s="303"/>
      <c r="B18" s="304"/>
      <c r="C18" s="304"/>
      <c r="D18" s="304"/>
      <c r="E18" s="305"/>
    </row>
    <row r="19" spans="1:5" ht="30" customHeight="1">
      <c r="A19" s="306"/>
      <c r="B19" s="302"/>
      <c r="C19" s="302"/>
      <c r="D19" s="302"/>
      <c r="E19" s="307"/>
    </row>
    <row r="20" spans="1:5" ht="30" customHeight="1">
      <c r="A20" s="306"/>
      <c r="B20" s="302"/>
      <c r="C20" s="302"/>
      <c r="D20" s="302"/>
      <c r="E20" s="307"/>
    </row>
    <row r="21" spans="1:5" ht="30" customHeight="1">
      <c r="A21" s="308"/>
      <c r="B21" s="309"/>
      <c r="C21" s="309"/>
      <c r="D21" s="309"/>
      <c r="E21" s="310"/>
    </row>
    <row r="24" spans="1:9" ht="30" customHeight="1">
      <c r="A24" s="311" t="s">
        <v>240</v>
      </c>
      <c r="B24" s="312"/>
      <c r="C24" s="312"/>
      <c r="D24" s="464"/>
      <c r="E24" s="464"/>
      <c r="F24" s="464"/>
      <c r="G24" s="464"/>
      <c r="H24" s="464"/>
      <c r="I24" s="464"/>
    </row>
    <row r="25" spans="1:6" ht="30" customHeight="1">
      <c r="A25" s="327" t="s">
        <v>257</v>
      </c>
      <c r="B25" s="327"/>
      <c r="C25" s="327"/>
      <c r="D25" s="327"/>
      <c r="E25" s="327"/>
      <c r="F25" s="327"/>
    </row>
  </sheetData>
  <sheetProtection/>
  <mergeCells count="12">
    <mergeCell ref="C11:E11"/>
    <mergeCell ref="A12:A13"/>
    <mergeCell ref="B12:E13"/>
    <mergeCell ref="A15:E15"/>
    <mergeCell ref="D24:I24"/>
    <mergeCell ref="A4:E4"/>
    <mergeCell ref="B6:E6"/>
    <mergeCell ref="B7:E7"/>
    <mergeCell ref="B8:E8"/>
    <mergeCell ref="B9:E9"/>
    <mergeCell ref="A10:A11"/>
    <mergeCell ref="C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zoomScalePageLayoutView="0" workbookViewId="0" topLeftCell="A1">
      <selection activeCell="J43" sqref="J43"/>
    </sheetView>
  </sheetViews>
  <sheetFormatPr defaultColWidth="9.00390625" defaultRowHeight="13.5"/>
  <cols>
    <col min="1" max="1" width="14.125" style="6" customWidth="1"/>
    <col min="2" max="8" width="7.625" style="6" customWidth="1"/>
    <col min="9" max="10" width="7.125" style="6" customWidth="1"/>
    <col min="11" max="11" width="12.00390625" style="6" customWidth="1"/>
    <col min="12" max="16384" width="9.00390625" style="6" customWidth="1"/>
  </cols>
  <sheetData>
    <row r="1" spans="1:9" ht="37.5" customHeight="1">
      <c r="A1" s="479" t="s">
        <v>17</v>
      </c>
      <c r="B1" s="479"/>
      <c r="C1" s="479"/>
      <c r="D1" s="479"/>
      <c r="E1" s="479"/>
      <c r="F1" s="479"/>
      <c r="G1" s="479"/>
      <c r="H1" s="479"/>
      <c r="I1" s="479"/>
    </row>
    <row r="2" spans="1:13" ht="24.75" customHeight="1">
      <c r="A2" s="12" t="s">
        <v>80</v>
      </c>
      <c r="B2" s="480"/>
      <c r="C2" s="480"/>
      <c r="D2" s="480"/>
      <c r="E2" s="480" t="s">
        <v>75</v>
      </c>
      <c r="G2" s="6" t="s">
        <v>16</v>
      </c>
      <c r="K2" s="16"/>
      <c r="M2" s="16"/>
    </row>
    <row r="3" spans="1:14" ht="27" customHeight="1">
      <c r="A3" s="29"/>
      <c r="B3" s="19"/>
      <c r="C3" s="19" t="s">
        <v>63</v>
      </c>
      <c r="D3" s="20" t="s">
        <v>76</v>
      </c>
      <c r="E3" s="480"/>
      <c r="G3" s="6" t="s">
        <v>14</v>
      </c>
      <c r="I3" s="6">
        <f>'男子申込（様式1‐1）'!P39</f>
        <v>0</v>
      </c>
      <c r="K3" s="22" t="s">
        <v>2</v>
      </c>
      <c r="L3" s="6">
        <f>COUNTIF('男子申込（様式1‐1）'!$I$13:$M$32,'集計（入力×）'!K3)</f>
        <v>0</v>
      </c>
      <c r="M3" s="22" t="s">
        <v>2</v>
      </c>
      <c r="N3" s="6">
        <f>COUNTIF('女子申込（様式1‐2）'!$I$13:$M$32,'集計（入力×）'!M3)</f>
        <v>0</v>
      </c>
    </row>
    <row r="4" spans="1:14" ht="24.75" customHeight="1" thickBot="1">
      <c r="A4" s="4" t="s">
        <v>58</v>
      </c>
      <c r="B4" s="24">
        <f>'男子申込（様式1‐1）'!N35</f>
        <v>1900</v>
      </c>
      <c r="C4" s="24">
        <f>'男子申込（様式1‐1）'!O35</f>
        <v>0</v>
      </c>
      <c r="D4" s="25">
        <f>'女子申込（様式1‐2）'!O35</f>
        <v>0</v>
      </c>
      <c r="E4" s="25">
        <f>B4*(C4+D4)</f>
        <v>0</v>
      </c>
      <c r="G4" s="142" t="s">
        <v>15</v>
      </c>
      <c r="H4" s="142"/>
      <c r="I4" s="142">
        <f>'女子申込（様式1‐2）'!P39</f>
        <v>0</v>
      </c>
      <c r="K4" s="22" t="s">
        <v>4</v>
      </c>
      <c r="L4" s="6">
        <f>COUNTIF('男子申込（様式1‐1）'!$I$13:$M$32,'集計（入力×）'!K4)</f>
        <v>0</v>
      </c>
      <c r="M4" s="22" t="s">
        <v>4</v>
      </c>
      <c r="N4" s="6">
        <f>COUNTIF('女子申込（様式1‐2）'!$I$13:$M$32,'集計（入力×）'!M4)</f>
        <v>0</v>
      </c>
    </row>
    <row r="5" spans="1:14" ht="24.75" customHeight="1" thickTop="1">
      <c r="A5" s="4" t="s">
        <v>79</v>
      </c>
      <c r="B5" s="24">
        <f>'男子申込（様式1‐1）'!N36</f>
        <v>2900</v>
      </c>
      <c r="C5" s="24">
        <f>'男子申込（様式1‐1）'!O36</f>
        <v>0</v>
      </c>
      <c r="D5" s="25">
        <f>'女子申込（様式1‐2）'!O36</f>
        <v>0</v>
      </c>
      <c r="E5" s="25">
        <f>B5*(C5+D5)</f>
        <v>0</v>
      </c>
      <c r="G5" s="8" t="s">
        <v>75</v>
      </c>
      <c r="H5" s="8"/>
      <c r="I5" s="8">
        <f>SUM(I3:I4)</f>
        <v>0</v>
      </c>
      <c r="K5" s="22" t="s">
        <v>183</v>
      </c>
      <c r="L5" s="6">
        <f>COUNTIF('男子申込（様式1‐1）'!$I$13:$M$32,'集計（入力×）'!K5)</f>
        <v>0</v>
      </c>
      <c r="M5" s="22" t="s">
        <v>183</v>
      </c>
      <c r="N5" s="6">
        <f>COUNTIF('女子申込（様式1‐2）'!$I$13:$M$32,'集計（入力×）'!M5)</f>
        <v>0</v>
      </c>
    </row>
    <row r="6" spans="1:14" ht="24.75" customHeight="1">
      <c r="A6" s="10" t="s">
        <v>49</v>
      </c>
      <c r="B6" s="24">
        <f>'男子申込（様式1‐1）'!N37</f>
        <v>400</v>
      </c>
      <c r="C6" s="24">
        <f>'男子申込（様式1‐1）'!O37</f>
        <v>0</v>
      </c>
      <c r="D6" s="25">
        <f>'女子申込（様式1‐2）'!O37</f>
        <v>0</v>
      </c>
      <c r="E6" s="25">
        <f>B6*(C6+D6)</f>
        <v>0</v>
      </c>
      <c r="K6" s="22" t="s">
        <v>184</v>
      </c>
      <c r="L6" s="6">
        <f>COUNTIF('男子申込（様式1‐1）'!$I$13:$M$32,'集計（入力×）'!K6)</f>
        <v>0</v>
      </c>
      <c r="M6" s="22" t="s">
        <v>184</v>
      </c>
      <c r="N6" s="6">
        <f>COUNTIF('女子申込（様式1‐2）'!$I$13:$M$32,'集計（入力×）'!M6)</f>
        <v>0</v>
      </c>
    </row>
    <row r="7" spans="1:14" ht="24.75" customHeight="1">
      <c r="A7" s="11" t="s">
        <v>13</v>
      </c>
      <c r="B7" s="24">
        <f>'男子申込（様式1‐1）'!N38</f>
        <v>2500</v>
      </c>
      <c r="C7" s="24">
        <f>'男子申込（様式1‐1）'!O38</f>
        <v>0</v>
      </c>
      <c r="D7" s="25">
        <f>'女子申込（様式1‐2）'!O38</f>
        <v>0</v>
      </c>
      <c r="E7" s="25">
        <f>B7*(C7+D7)</f>
        <v>0</v>
      </c>
      <c r="K7" s="22" t="s">
        <v>186</v>
      </c>
      <c r="L7" s="6">
        <f>COUNTIF('男子申込（様式1‐1）'!$I$13:$M$32,'集計（入力×）'!K7)</f>
        <v>0</v>
      </c>
      <c r="M7" s="22" t="s">
        <v>186</v>
      </c>
      <c r="N7" s="6">
        <f>COUNTIF('女子申込（様式1‐2）'!$I$13:$M$32,'集計（入力×）'!M7)</f>
        <v>0</v>
      </c>
    </row>
    <row r="8" spans="1:14" ht="24.75" customHeight="1">
      <c r="A8" s="9"/>
      <c r="B8" s="477" t="s">
        <v>64</v>
      </c>
      <c r="C8" s="477"/>
      <c r="D8" s="477"/>
      <c r="E8" s="21">
        <f>SUM(E4:E7)</f>
        <v>0</v>
      </c>
      <c r="F8" s="481"/>
      <c r="G8" s="481"/>
      <c r="H8" s="143"/>
      <c r="I8" s="143"/>
      <c r="J8" s="144"/>
      <c r="K8" s="22" t="s">
        <v>173</v>
      </c>
      <c r="L8" s="6">
        <f>COUNTIF('男子申込（様式1‐1）'!$I$13:$M$32,'集計（入力×）'!K8)</f>
        <v>0</v>
      </c>
      <c r="M8" s="22" t="s">
        <v>173</v>
      </c>
      <c r="N8" s="6">
        <f>COUNTIF('女子申込（様式1‐2）'!$I$13:$M$32,'集計（入力×）'!M8)</f>
        <v>0</v>
      </c>
    </row>
    <row r="9" spans="11:14" ht="24.75" customHeight="1">
      <c r="K9" s="22" t="s">
        <v>188</v>
      </c>
      <c r="L9" s="6">
        <f>COUNTIF('男子申込（様式1‐1）'!$I$13:$M$32,'集計（入力×）'!K9)</f>
        <v>0</v>
      </c>
      <c r="M9" s="22" t="s">
        <v>188</v>
      </c>
      <c r="N9" s="6">
        <f>COUNTIF('女子申込（様式1‐2）'!$I$13:$M$32,'集計（入力×）'!M9)</f>
        <v>0</v>
      </c>
    </row>
    <row r="10" spans="1:14" ht="24.75" customHeight="1">
      <c r="A10" s="478" t="s">
        <v>85</v>
      </c>
      <c r="B10" s="478" t="s">
        <v>81</v>
      </c>
      <c r="C10" s="478" t="s">
        <v>7</v>
      </c>
      <c r="D10" s="478" t="s">
        <v>30</v>
      </c>
      <c r="E10" s="478" t="s">
        <v>31</v>
      </c>
      <c r="F10" s="478"/>
      <c r="G10" s="478" t="s">
        <v>10</v>
      </c>
      <c r="H10" s="478"/>
      <c r="K10" s="22" t="s">
        <v>189</v>
      </c>
      <c r="L10" s="6">
        <f>COUNTIF('男子申込（様式1‐1）'!$I$13:$M$32,'集計（入力×）'!K10)</f>
        <v>0</v>
      </c>
      <c r="M10" s="22" t="s">
        <v>1</v>
      </c>
      <c r="N10" s="6">
        <f>COUNTIF('女子申込（様式1‐2）'!$I$13:$M$32,'集計（入力×）'!M10)</f>
        <v>0</v>
      </c>
    </row>
    <row r="11" spans="1:14" ht="24.75" customHeight="1">
      <c r="A11" s="478"/>
      <c r="B11" s="478"/>
      <c r="C11" s="478"/>
      <c r="D11" s="478"/>
      <c r="E11" s="135" t="s">
        <v>11</v>
      </c>
      <c r="F11" s="135" t="s">
        <v>12</v>
      </c>
      <c r="G11" s="135" t="s">
        <v>11</v>
      </c>
      <c r="H11" s="135" t="s">
        <v>12</v>
      </c>
      <c r="K11" s="22" t="s">
        <v>57</v>
      </c>
      <c r="L11" s="6">
        <f>COUNTIF('男子申込（様式1‐1）'!$I$13:$M$32,'集計（入力×）'!K11)</f>
        <v>0</v>
      </c>
      <c r="M11" s="22" t="s">
        <v>57</v>
      </c>
      <c r="N11" s="6">
        <f>COUNTIF('女子申込（様式1‐2）'!$I$13:$M$32,'集計（入力×）'!M11)</f>
        <v>0</v>
      </c>
    </row>
    <row r="12" spans="1:14" ht="24.75" customHeight="1">
      <c r="A12" s="136">
        <f>'男子申込（様式1‐1）'!D7</f>
        <v>0</v>
      </c>
      <c r="B12" s="136">
        <f>'男子申込（様式1‐1）'!D4</f>
        <v>0</v>
      </c>
      <c r="C12" s="267">
        <f>'男子申込（様式1‐1）'!D5</f>
        <v>0</v>
      </c>
      <c r="D12" s="137">
        <f>'男子申込（様式1‐1）'!K4</f>
        <v>0</v>
      </c>
      <c r="E12" s="138">
        <f>'男子申込（様式1‐1）'!O39</f>
        <v>0</v>
      </c>
      <c r="F12" s="138">
        <f>'女子申込（様式1‐2）'!O39</f>
        <v>0</v>
      </c>
      <c r="G12" s="138">
        <f>'男子申込（様式1‐1）'!O38</f>
        <v>0</v>
      </c>
      <c r="H12" s="138">
        <f>'女子申込（様式1‐2）'!O38</f>
        <v>0</v>
      </c>
      <c r="K12" s="22" t="s">
        <v>73</v>
      </c>
      <c r="L12" s="6">
        <f>COUNTIF('男子申込（様式1‐1）'!$I$13:$M$32,'集計（入力×）'!K12)</f>
        <v>0</v>
      </c>
      <c r="M12" s="22" t="s">
        <v>74</v>
      </c>
      <c r="N12" s="6">
        <f>COUNTIF('女子申込（様式1‐2）'!$I$13:$M$32,'集計（入力×）'!M12)</f>
        <v>0</v>
      </c>
    </row>
    <row r="13" spans="1:13" ht="21.75" customHeight="1">
      <c r="A13" s="139"/>
      <c r="B13" s="139"/>
      <c r="C13" s="139"/>
      <c r="D13" s="140"/>
      <c r="E13" s="141"/>
      <c r="F13" s="141"/>
      <c r="G13" s="141"/>
      <c r="H13" s="139"/>
      <c r="K13" s="22" t="s">
        <v>74</v>
      </c>
      <c r="L13" s="6">
        <f>COUNTIF('男子申込（様式1‐1）'!$I$13:$M$32,'集計（入力×）'!K13)</f>
        <v>0</v>
      </c>
      <c r="M13" s="22" t="s">
        <v>178</v>
      </c>
    </row>
    <row r="14" spans="2:13" ht="26.25" customHeight="1">
      <c r="B14" s="151" t="s">
        <v>36</v>
      </c>
      <c r="C14" s="152" t="s">
        <v>38</v>
      </c>
      <c r="D14" s="151" t="s">
        <v>37</v>
      </c>
      <c r="E14" s="152" t="s">
        <v>38</v>
      </c>
      <c r="K14" s="22" t="s">
        <v>66</v>
      </c>
      <c r="L14" s="6">
        <f>COUNTIF('男子申込（様式1‐1）'!$I$13:$M$32,'集計（入力×）'!K14)</f>
        <v>0</v>
      </c>
      <c r="M14" s="22" t="s">
        <v>0</v>
      </c>
    </row>
    <row r="15" spans="2:12" ht="21.75" customHeight="1">
      <c r="B15" s="151" t="s">
        <v>2</v>
      </c>
      <c r="C15" s="153">
        <f>COUNTIF('男子申込（様式1‐1）'!$I$13:$M$32,'集計（入力×）'!B15)</f>
        <v>0</v>
      </c>
      <c r="D15" s="151" t="s">
        <v>2</v>
      </c>
      <c r="E15" s="153">
        <f>COUNTIF('女子申込（様式1‐2）'!$I$13:$M$32,'集計（入力×）'!D15)</f>
        <v>0</v>
      </c>
      <c r="K15" s="22" t="s">
        <v>0</v>
      </c>
      <c r="L15" s="6">
        <f>COUNTIF('男子申込（様式1‐1）'!$I$13:$M$32,'集計（入力×）'!K15)</f>
        <v>0</v>
      </c>
    </row>
    <row r="16" spans="2:14" ht="21.75" customHeight="1">
      <c r="B16" s="151" t="s">
        <v>3</v>
      </c>
      <c r="C16" s="153">
        <f>COUNTIF('男子申込（様式1‐1）'!$I$13:$M$32,'集計（入力×）'!B16)</f>
        <v>0</v>
      </c>
      <c r="D16" s="151" t="s">
        <v>4</v>
      </c>
      <c r="E16" s="153">
        <f>COUNTIF('女子申込（様式1‐2）'!$I$13:$M$32,'集計（入力×）'!D16)</f>
        <v>0</v>
      </c>
      <c r="K16" s="22" t="s">
        <v>39</v>
      </c>
      <c r="L16" s="6">
        <f>'男子申込（様式1‐1）'!O38</f>
        <v>0</v>
      </c>
      <c r="M16" s="22" t="s">
        <v>39</v>
      </c>
      <c r="N16" s="6">
        <f>'女子申込（様式1‐2）'!O38</f>
        <v>0</v>
      </c>
    </row>
    <row r="17" spans="2:5" ht="21.75" customHeight="1">
      <c r="B17" s="151" t="s">
        <v>99</v>
      </c>
      <c r="C17" s="153">
        <f>COUNTIF('男子申込（様式1‐1）'!$I$13:$M$32,'集計（入力×）'!B17)</f>
        <v>0</v>
      </c>
      <c r="D17" s="151" t="s">
        <v>182</v>
      </c>
      <c r="E17" s="153">
        <f>COUNTIF('女子申込（様式1‐2）'!$I$13:$M$32,'集計（入力×）'!D17)</f>
        <v>0</v>
      </c>
    </row>
    <row r="18" spans="2:5" ht="21.75" customHeight="1">
      <c r="B18" s="151" t="s">
        <v>100</v>
      </c>
      <c r="C18" s="153">
        <f>COUNTIF('男子申込（様式1‐1）'!$I$13:$M$32,'集計（入力×）'!B18)</f>
        <v>0</v>
      </c>
      <c r="D18" s="151" t="s">
        <v>185</v>
      </c>
      <c r="E18" s="153">
        <f>COUNTIF('女子申込（様式1‐2）'!$I$13:$M$32,'集計（入力×）'!D18)</f>
        <v>0</v>
      </c>
    </row>
    <row r="19" spans="2:5" ht="21.75" customHeight="1">
      <c r="B19" s="151" t="s">
        <v>32</v>
      </c>
      <c r="C19" s="153">
        <f>COUNTIF('男子申込（様式1‐1）'!$I$13:$M$32,'集計（入力×）'!B19)</f>
        <v>0</v>
      </c>
      <c r="D19" s="151" t="s">
        <v>187</v>
      </c>
      <c r="E19" s="153">
        <f>COUNTIF('女子申込（様式1‐2）'!$I$13:$M$32,'集計（入力×）'!D19)</f>
        <v>0</v>
      </c>
    </row>
    <row r="20" spans="2:5" ht="21.75" customHeight="1">
      <c r="B20" s="151" t="s">
        <v>33</v>
      </c>
      <c r="C20" s="153">
        <f>COUNTIF('男子申込（様式1‐1）'!$I$13:$M$32,'集計（入力×）'!B20)</f>
        <v>0</v>
      </c>
      <c r="D20" s="151" t="s">
        <v>181</v>
      </c>
      <c r="E20" s="153">
        <f>COUNTIF('女子申込（様式1‐2）'!$I$13:$M$32,'集計（入力×）'!D20)</f>
        <v>0</v>
      </c>
    </row>
    <row r="21" spans="2:5" ht="21.75" customHeight="1">
      <c r="B21" s="151" t="s">
        <v>34</v>
      </c>
      <c r="C21" s="153">
        <f>COUNTIF('男子申込（様式1‐1）'!$I$13:$M$32,'集計（入力×）'!B21)</f>
        <v>0</v>
      </c>
      <c r="D21" s="151" t="s">
        <v>180</v>
      </c>
      <c r="E21" s="153">
        <f>COUNTIF('女子申込（様式1‐2）'!$I$13:$M$32,'集計（入力×）'!D21)</f>
        <v>0</v>
      </c>
    </row>
    <row r="22" spans="2:5" ht="21.75" customHeight="1">
      <c r="B22" s="151" t="s">
        <v>35</v>
      </c>
      <c r="C22" s="153">
        <f>COUNTIF('男子申込（様式1‐1）'!$I$13:$M$32,'集計（入力×）'!B22)</f>
        <v>0</v>
      </c>
      <c r="D22" s="151" t="s">
        <v>57</v>
      </c>
      <c r="E22" s="153">
        <f>COUNTIF('女子申込（様式1‐2）'!$I$13:$M$32,'集計（入力×）'!D22)</f>
        <v>0</v>
      </c>
    </row>
    <row r="23" spans="2:5" ht="21.75" customHeight="1">
      <c r="B23" s="151" t="s">
        <v>57</v>
      </c>
      <c r="C23" s="153">
        <f>COUNTIF('男子申込（様式1‐1）'!$I$13:$M$32,'集計（入力×）'!B23)</f>
        <v>0</v>
      </c>
      <c r="D23" s="151" t="s">
        <v>74</v>
      </c>
      <c r="E23" s="153">
        <f>COUNTIF('女子申込（様式1‐2）'!$I$13:$M$32,'集計（入力×）'!D23)</f>
        <v>0</v>
      </c>
    </row>
    <row r="24" spans="2:5" ht="21.75" customHeight="1">
      <c r="B24" s="151" t="s">
        <v>73</v>
      </c>
      <c r="C24" s="153">
        <f>COUNTIF('男子申込（様式1‐1）'!$I$13:$M$32,'集計（入力×）'!B24)</f>
        <v>0</v>
      </c>
      <c r="D24" s="151" t="s">
        <v>178</v>
      </c>
      <c r="E24" s="153">
        <f>COUNTIF('女子申込（様式1‐2）'!$I$13:$M$32,'集計（入力×）'!D24)</f>
        <v>0</v>
      </c>
    </row>
    <row r="25" spans="2:5" ht="21.75" customHeight="1">
      <c r="B25" s="151" t="s">
        <v>74</v>
      </c>
      <c r="C25" s="153">
        <f>COUNTIF('男子申込（様式1‐1）'!$I$13:$M$32,'集計（入力×）'!B25)</f>
        <v>0</v>
      </c>
      <c r="D25" s="151" t="s">
        <v>0</v>
      </c>
      <c r="E25" s="153">
        <f>COUNTIF('女子申込（様式1‐2）'!$I$13:$M$32,'集計（入力×）'!D25)</f>
        <v>0</v>
      </c>
    </row>
    <row r="26" spans="2:5" ht="21.75" customHeight="1">
      <c r="B26" s="151" t="s">
        <v>66</v>
      </c>
      <c r="C26" s="153">
        <f>COUNTIF('男子申込（様式1‐1）'!$I$13:$M$32,'集計（入力×）'!B26)</f>
        <v>0</v>
      </c>
      <c r="D26" s="151"/>
      <c r="E26" s="153"/>
    </row>
    <row r="27" spans="2:5" ht="21.75" customHeight="1">
      <c r="B27" s="151" t="s">
        <v>0</v>
      </c>
      <c r="C27" s="153">
        <f>COUNTIF('男子申込（様式1‐1）'!$I$13:$M$32,'集計（入力×）'!B27)</f>
        <v>0</v>
      </c>
      <c r="D27" s="153"/>
      <c r="E27" s="153"/>
    </row>
    <row r="28" spans="2:5" ht="21.75" customHeight="1">
      <c r="B28" s="153"/>
      <c r="C28" s="153"/>
      <c r="D28" s="153"/>
      <c r="E28" s="153"/>
    </row>
    <row r="29" spans="2:5" ht="21.75" customHeight="1">
      <c r="B29" s="151" t="s">
        <v>39</v>
      </c>
      <c r="C29" s="153">
        <f>'男子申込（様式1‐1）'!O38</f>
        <v>0</v>
      </c>
      <c r="D29" s="151" t="s">
        <v>39</v>
      </c>
      <c r="E29" s="153">
        <f>'女子申込（様式1‐2）'!O38</f>
        <v>0</v>
      </c>
    </row>
    <row r="41" ht="21.75"/>
    <row r="46" ht="21.75"/>
    <row r="47" ht="21.75"/>
    <row r="48" ht="21.75"/>
    <row r="49" ht="21.75"/>
  </sheetData>
  <sheetProtection/>
  <mergeCells count="11">
    <mergeCell ref="E2:E3"/>
    <mergeCell ref="B8:D8"/>
    <mergeCell ref="A10:A11"/>
    <mergeCell ref="B10:B11"/>
    <mergeCell ref="C10:C11"/>
    <mergeCell ref="D10:D11"/>
    <mergeCell ref="A1:I1"/>
    <mergeCell ref="E10:F10"/>
    <mergeCell ref="G10:H10"/>
    <mergeCell ref="B2:D2"/>
    <mergeCell ref="F8:G8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&amp;R道央陸上競技協会</oddHeader>
  </headerFooter>
  <colBreaks count="1" manualBreakCount="1">
    <brk id="10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広志</dc:creator>
  <cp:keywords/>
  <dc:description/>
  <cp:lastModifiedBy>douourikukyo</cp:lastModifiedBy>
  <cp:lastPrinted>2017-07-20T04:13:26Z</cp:lastPrinted>
  <dcterms:created xsi:type="dcterms:W3CDTF">2004-03-26T04:16:28Z</dcterms:created>
  <dcterms:modified xsi:type="dcterms:W3CDTF">2017-07-20T04:14:28Z</dcterms:modified>
  <cp:category/>
  <cp:version/>
  <cp:contentType/>
  <cp:contentStatus/>
</cp:coreProperties>
</file>